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ýna\Desktop\"/>
    </mc:Choice>
  </mc:AlternateContent>
  <xr:revisionPtr revIDLastSave="0" documentId="13_ncr:1_{2F0DD366-399C-4816-B0DC-BE4E3910DE3A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10" yWindow="-110" windowWidth="19420" windowHeight="10300" tabRatio="756" activeTab="2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A15" i="3"/>
  <c r="C7" i="53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G16" i="3" l="1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27" i="16" s="1"/>
  <c r="C12" i="16"/>
  <c r="C11" i="16"/>
  <c r="C10" i="16"/>
  <c r="C9" i="16"/>
  <c r="C5" i="16"/>
  <c r="C4" i="16"/>
  <c r="C3" i="16"/>
  <c r="C13" i="15"/>
  <c r="C27" i="15" s="1"/>
  <c r="C12" i="15"/>
  <c r="C11" i="15"/>
  <c r="C10" i="15"/>
  <c r="C9" i="15"/>
  <c r="C5" i="15"/>
  <c r="C4" i="15"/>
  <c r="C3" i="15"/>
  <c r="C13" i="14"/>
  <c r="D14" i="14" s="1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3"/>
  <c r="D14" i="12"/>
  <c r="D14" i="11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F26" i="29"/>
  <c r="I26" i="29" s="1"/>
  <c r="C27" i="17" l="1"/>
  <c r="I26" i="44"/>
  <c r="G26" i="44" s="1"/>
  <c r="C27" i="7"/>
  <c r="C7" i="7"/>
  <c r="C21" i="9"/>
  <c r="C7" i="9"/>
  <c r="C21" i="12"/>
  <c r="C7" i="12"/>
  <c r="C27" i="14"/>
  <c r="C27" i="6"/>
  <c r="C7" i="6"/>
  <c r="C25" i="13"/>
  <c r="C7" i="13"/>
  <c r="C24" i="15"/>
  <c r="C7" i="15"/>
  <c r="D14" i="16"/>
  <c r="C27" i="8"/>
  <c r="C19" i="5"/>
  <c r="C7" i="5"/>
  <c r="C25" i="14"/>
  <c r="C7" i="14"/>
  <c r="C19" i="16"/>
  <c r="C7" i="16"/>
  <c r="C27" i="9"/>
  <c r="C27" i="4"/>
  <c r="C7" i="4"/>
  <c r="D14" i="9"/>
  <c r="C27" i="10"/>
  <c r="D14" i="10"/>
  <c r="C27" i="11"/>
  <c r="C27" i="12"/>
  <c r="C27" i="13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G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G24" i="48"/>
  <c r="D6" i="44"/>
  <c r="D6" i="50"/>
  <c r="G26" i="50"/>
  <c r="G24" i="50"/>
  <c r="C23" i="29"/>
  <c r="N7" i="3"/>
  <c r="C19" i="23"/>
  <c r="M9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L11" i="3"/>
  <c r="N8" i="3"/>
  <c r="L12" i="3"/>
  <c r="M30" i="3"/>
  <c r="M46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6" i="45" l="1"/>
  <c r="H25" i="40"/>
  <c r="H21" i="40"/>
  <c r="H21" i="4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K46" i="3" l="1"/>
  <c r="H22" i="3"/>
  <c r="K47" i="3"/>
  <c r="H23" i="3"/>
  <c r="D29" i="26"/>
  <c r="I24" i="3" s="1"/>
  <c r="H24" i="3"/>
  <c r="L3" i="3"/>
  <c r="H26" i="3"/>
  <c r="D29" i="19"/>
  <c r="I17" i="3" s="1"/>
  <c r="H17" i="3"/>
  <c r="D29" i="17"/>
  <c r="I15" i="3" s="1"/>
  <c r="H15" i="3"/>
  <c r="K15" i="3" s="1"/>
  <c r="D29" i="20"/>
  <c r="I18" i="3" s="1"/>
  <c r="H18" i="3"/>
  <c r="L2" i="3"/>
  <c r="H27" i="3"/>
  <c r="D29" i="18"/>
  <c r="I16" i="3" s="1"/>
  <c r="H16" i="3"/>
  <c r="K43" i="3"/>
  <c r="H19" i="3"/>
  <c r="L4" i="3"/>
  <c r="H25" i="3"/>
  <c r="K44" i="3"/>
  <c r="H20" i="3"/>
  <c r="D29" i="23"/>
  <c r="I21" i="3" s="1"/>
  <c r="H21" i="3"/>
  <c r="D29" i="14"/>
  <c r="I12" i="3" s="1"/>
  <c r="H12" i="3"/>
  <c r="K12" i="3" s="1"/>
  <c r="D29" i="7"/>
  <c r="I5" i="3" s="1"/>
  <c r="H5" i="3"/>
  <c r="L5" i="3" s="1"/>
  <c r="D29" i="15"/>
  <c r="I13" i="3" s="1"/>
  <c r="H13" i="3"/>
  <c r="K13" i="3" s="1"/>
  <c r="D29" i="16"/>
  <c r="I14" i="3" s="1"/>
  <c r="H14" i="3"/>
  <c r="K14" i="3" s="1"/>
  <c r="D29" i="10"/>
  <c r="I8" i="3" s="1"/>
  <c r="H8" i="3"/>
  <c r="L8" i="3" s="1"/>
  <c r="D29" i="11"/>
  <c r="I9" i="3" s="1"/>
  <c r="H9" i="3"/>
  <c r="L9" i="3" s="1"/>
  <c r="D29" i="12"/>
  <c r="I10" i="3" s="1"/>
  <c r="H10" i="3"/>
  <c r="L10" i="3" s="1"/>
  <c r="D29" i="13"/>
  <c r="I11" i="3" s="1"/>
  <c r="H11" i="3"/>
  <c r="K11" i="3" s="1"/>
  <c r="D29" i="4"/>
  <c r="I2" i="3" s="1"/>
  <c r="H2" i="3"/>
  <c r="N2" i="3" s="1"/>
  <c r="M25" i="3"/>
  <c r="H4" i="3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48" i="3"/>
  <c r="N21" i="3"/>
  <c r="D29" i="28"/>
  <c r="I26" i="3" s="1"/>
  <c r="D29" i="25"/>
  <c r="I23" i="3" s="1"/>
  <c r="D29" i="6"/>
  <c r="I4" i="3" s="1"/>
  <c r="M16" i="3"/>
  <c r="N19" i="3"/>
  <c r="K8" i="3"/>
  <c r="D29" i="9"/>
  <c r="I7" i="3" s="1"/>
  <c r="M17" i="3"/>
  <c r="D29" i="8"/>
  <c r="I6" i="3" s="1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2" i="3"/>
  <c r="K3" i="3"/>
  <c r="M18" i="3"/>
  <c r="N17" i="3"/>
  <c r="M14" i="3"/>
  <c r="N14" i="3"/>
  <c r="M15" i="3"/>
  <c r="N15" i="3"/>
  <c r="G6" i="3" l="1"/>
  <c r="C14" i="8" s="1"/>
  <c r="G10" i="3"/>
  <c r="C14" i="12" s="1"/>
  <c r="N4" i="3"/>
  <c r="M4" i="3"/>
  <c r="G9" i="3"/>
  <c r="C14" i="11" s="1"/>
  <c r="G5" i="3"/>
  <c r="C14" i="7" s="1"/>
  <c r="G7" i="3"/>
  <c r="C14" i="9" s="1"/>
  <c r="G8" i="3"/>
  <c r="C14" i="10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5" i="3" l="1"/>
  <c r="C14" i="17" s="1"/>
  <c r="G4" i="3"/>
  <c r="C14" i="6" s="1"/>
  <c r="G11" i="3"/>
  <c r="C14" i="13" s="1"/>
  <c r="G12" i="3"/>
  <c r="C14" i="14" s="1"/>
  <c r="G13" i="3"/>
  <c r="C14" i="15" s="1"/>
  <c r="G14" i="3"/>
  <c r="C14" i="16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<sst xmlns="http://schemas.openxmlformats.org/spreadsheetml/2006/main" count="1363" uniqueCount="122">
  <si>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</si>
  <si>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</si>
  <si>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</si>
  <si>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</si>
  <si>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</si>
  <si>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</si>
  <si>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</si>
  <si>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</si>
  <si>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</si>
  <si>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</si>
  <si>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</si>
  <si>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</si>
  <si>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</si>
  <si>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</si>
  <si>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</si>
  <si>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</si>
  <si>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</si>
  <si>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</si>
  <si>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</si>
  <si>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</si>
  <si>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</si>
  <si>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</si>
  <si>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</si>
  <si>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</si>
  <si>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</si>
  <si>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</si>
  <si>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</si>
  <si>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</si>
  <si>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</si>
  <si>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</si>
  <si>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</si>
  <si>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</si>
  <si>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</si>
  <si>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</si>
  <si>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</si>
  <si>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</si>
  <si>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</si>
  <si>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</si>
  <si>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</si>
  <si>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</si>
  <si>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</si>
  <si>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</si>
  <si>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</si>
  <si>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</si>
  <si>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</si>
  <si>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</si>
  <si>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</si>
  <si>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</si>
  <si>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</si>
  <si>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</si>
  <si>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</si>
  <si>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</si>
  <si>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</si>
  <si>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</si>
  <si>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</si>
  <si>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</si>
  <si>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</si>
  <si>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</si>
  <si>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</si>
  <si>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</si>
  <si>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</si>
  <si>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</si>
  <si>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</si>
  <si>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</si>
  <si>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</si>
  <si>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</si>
  <si>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</si>
  <si>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</si>
  <si>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</si>
  <si>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</si>
  <si>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</si>
  <si>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</si>
  <si>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</si>
  <si>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</si>
  <si>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</si>
  <si>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</si>
  <si>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</si>
  <si>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</si>
  <si>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</si>
  <si>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</si>
  <si>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</si>
  <si>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</si>
  <si>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</si>
  <si>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</si>
  <si>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Jana Gaborová</t>
  </si>
  <si>
    <t>Apolenka - od Kačky</t>
  </si>
  <si>
    <t>stafordšírský bullteriér</t>
  </si>
  <si>
    <t>Vanda Gregorová</t>
  </si>
  <si>
    <t>10 4 Good Buddy - Superfly's</t>
  </si>
  <si>
    <t>Australský ovčák</t>
  </si>
  <si>
    <t>Adéla Silbernáglová</t>
  </si>
  <si>
    <t>Mesmerizing Sun of - Erya Haryon</t>
  </si>
  <si>
    <t>Stafordšírský bulteriér</t>
  </si>
  <si>
    <t>Martina Jurčáková</t>
  </si>
  <si>
    <t>Quick Viky - Kogito Easter</t>
  </si>
  <si>
    <t>Border kolie</t>
  </si>
  <si>
    <t>Zora Bromová</t>
  </si>
  <si>
    <t>Anabell Kyle - Gabval Staff</t>
  </si>
  <si>
    <t>Stafordšírský bullterier</t>
  </si>
  <si>
    <t>Barbora Jechová</t>
  </si>
  <si>
    <t>Elinor - Canis Aurea</t>
  </si>
  <si>
    <t>Nova Scotia Duck Tolling Retriever</t>
  </si>
  <si>
    <t>Markéta Netíková</t>
  </si>
  <si>
    <t>Hakira Black - Dvomaro</t>
  </si>
  <si>
    <t>knírač velký</t>
  </si>
  <si>
    <t>Bewitch Dream - FastForJoy</t>
  </si>
  <si>
    <t>australská kelpie</t>
  </si>
  <si>
    <t>Aris  - Pilsen Pretzel</t>
  </si>
  <si>
    <t>Markéta Korintová</t>
  </si>
  <si>
    <t>Elegant Sia - Nica Bihemica</t>
  </si>
  <si>
    <t>Julie Soukupová</t>
  </si>
  <si>
    <t>Kendy Nicco - West Palami</t>
  </si>
  <si>
    <t>Dominika Kalinová</t>
  </si>
  <si>
    <t>Cordillera - RoxBlack</t>
  </si>
  <si>
    <t>staffordshirský bullteriér</t>
  </si>
  <si>
    <t>Jana Tomášková</t>
  </si>
  <si>
    <t>Abdicated Avenger - Your Playfellow</t>
  </si>
  <si>
    <t>Kristýna Másilková</t>
  </si>
  <si>
    <t>Březinevské zkoušky obedience</t>
  </si>
  <si>
    <t>Vilemína Kracíková</t>
  </si>
  <si>
    <t>Amazing Amber Bohemia Grant</t>
  </si>
  <si>
    <t>Pudl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</si>
</sst>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9" fontId="5" fillId="0" borderId="0" applyBorder="0" applyProtection="0"/>
    <xf numFmtId="0" fontId="1" fillId="0" borderId="0"/>
  </cellStyleXfs>
  <cellXfs count="105">
    <xf numFmtId="0" fontId="0" fillId="0" borderId="0" xfId="0"/>
    <xf numFmtId="164" fontId="6" fillId="6" borderId="1" xfId="5" applyFont="1" applyFill="1" applyBorder="1" applyAlignment="1">
      <alignment horizontal="center" vertical="center" wrapText="1"/>
    </xf>
    <xf numFmtId="164" fontId="6" fillId="6" borderId="2" xfId="5" applyFont="1" applyFill="1" applyBorder="1" applyAlignment="1">
      <alignment horizontal="center" vertical="center" wrapText="1"/>
    </xf>
    <xf numFmtId="164" fontId="6" fillId="7" borderId="1" xfId="5" applyFont="1" applyFill="1" applyBorder="1" applyAlignment="1">
      <alignment horizontal="center" vertical="center" wrapText="1"/>
    </xf>
    <xf numFmtId="164" fontId="3" fillId="0" borderId="0" xfId="5"/>
    <xf numFmtId="164" fontId="7" fillId="0" borderId="1" xfId="5" applyFont="1" applyBorder="1" applyAlignment="1" applyProtection="1">
      <alignment horizontal="center" vertical="center"/>
      <protection locked="0"/>
    </xf>
    <xf numFmtId="164" fontId="7" fillId="0" borderId="1" xfId="5" applyFont="1" applyBorder="1" applyProtection="1">
      <protection locked="0"/>
    </xf>
    <xf numFmtId="164" fontId="7" fillId="8" borderId="2" xfId="5" applyFont="1" applyFill="1" applyBorder="1" applyAlignment="1" applyProtection="1">
      <alignment horizontal="center"/>
      <protection locked="0"/>
    </xf>
    <xf numFmtId="164" fontId="7" fillId="9" borderId="1" xfId="5" applyFont="1" applyFill="1" applyBorder="1" applyAlignment="1" applyProtection="1">
      <alignment horizontal="center"/>
      <protection locked="0"/>
    </xf>
    <xf numFmtId="164" fontId="3" fillId="6" borderId="3" xfId="5" applyFill="1" applyBorder="1"/>
    <xf numFmtId="164" fontId="3" fillId="6" borderId="5" xfId="5" applyFill="1" applyBorder="1"/>
    <xf numFmtId="164" fontId="3" fillId="6" borderId="7" xfId="5" applyFill="1" applyBorder="1"/>
    <xf numFmtId="164" fontId="3" fillId="10" borderId="10" xfId="5" applyFill="1" applyBorder="1"/>
    <xf numFmtId="49" fontId="7" fillId="0" borderId="11" xfId="5" applyNumberFormat="1" applyFont="1" applyBorder="1" applyAlignment="1" applyProtection="1">
      <alignment horizontal="center"/>
      <protection locked="0"/>
    </xf>
    <xf numFmtId="164" fontId="3" fillId="10" borderId="1" xfId="5" applyFill="1" applyBorder="1"/>
    <xf numFmtId="164" fontId="3" fillId="10" borderId="12" xfId="5" applyFill="1" applyBorder="1"/>
    <xf numFmtId="49" fontId="7" fillId="0" borderId="13" xfId="5" applyNumberFormat="1" applyFont="1" applyBorder="1" applyAlignment="1" applyProtection="1">
      <alignment horizontal="center"/>
      <protection locked="0"/>
    </xf>
    <xf numFmtId="164" fontId="3" fillId="10" borderId="14" xfId="5" applyFill="1" applyBorder="1"/>
    <xf numFmtId="164" fontId="3" fillId="4" borderId="10" xfId="5" applyFill="1" applyBorder="1"/>
    <xf numFmtId="164" fontId="3" fillId="4" borderId="1" xfId="5" applyFill="1" applyBorder="1"/>
    <xf numFmtId="164" fontId="3" fillId="4" borderId="12" xfId="5" applyFill="1" applyBorder="1"/>
    <xf numFmtId="164" fontId="3" fillId="4" borderId="14" xfId="5" applyFill="1" applyBorder="1"/>
    <xf numFmtId="164" fontId="3" fillId="11" borderId="10" xfId="5" applyFill="1" applyBorder="1"/>
    <xf numFmtId="164" fontId="3" fillId="11" borderId="1" xfId="5" applyFill="1" applyBorder="1"/>
    <xf numFmtId="164" fontId="3" fillId="11" borderId="12" xfId="5" applyFill="1" applyBorder="1"/>
    <xf numFmtId="164" fontId="3" fillId="11" borderId="14" xfId="5" applyFill="1" applyBorder="1"/>
    <xf numFmtId="164" fontId="3" fillId="12" borderId="10" xfId="5" applyFill="1" applyBorder="1"/>
    <xf numFmtId="164" fontId="3" fillId="12" borderId="1" xfId="5" applyFill="1" applyBorder="1"/>
    <xf numFmtId="164" fontId="3" fillId="12" borderId="12" xfId="5" applyFill="1" applyBorder="1"/>
    <xf numFmtId="164" fontId="3" fillId="12" borderId="14" xfId="5" applyFill="1" applyBorder="1"/>
    <xf numFmtId="164" fontId="9" fillId="0" borderId="0" xfId="5" applyFont="1"/>
    <xf numFmtId="164" fontId="10" fillId="0" borderId="0" xfId="5" applyFont="1"/>
    <xf numFmtId="164" fontId="11" fillId="0" borderId="0" xfId="5" applyFont="1" applyAlignment="1">
      <alignment horizontal="center"/>
    </xf>
    <xf numFmtId="164" fontId="10" fillId="13" borderId="1" xfId="5" applyFont="1" applyFill="1" applyBorder="1" applyAlignment="1">
      <alignment horizontal="center" vertical="center" wrapText="1"/>
    </xf>
    <xf numFmtId="164" fontId="7" fillId="13" borderId="15" xfId="5" applyFont="1" applyFill="1" applyBorder="1" applyAlignment="1">
      <alignment horizontal="center"/>
    </xf>
    <xf numFmtId="164" fontId="7" fillId="8" borderId="15" xfId="5" applyFont="1" applyFill="1" applyBorder="1" applyAlignment="1" applyProtection="1">
      <alignment horizontal="left"/>
      <protection locked="0"/>
    </xf>
    <xf numFmtId="164" fontId="3" fillId="0" borderId="0" xfId="5" applyAlignment="1">
      <alignment horizontal="center"/>
    </xf>
    <xf numFmtId="164" fontId="7" fillId="13" borderId="1" xfId="5" applyFont="1" applyFill="1" applyBorder="1" applyAlignment="1">
      <alignment horizontal="center"/>
    </xf>
    <xf numFmtId="164" fontId="7" fillId="8" borderId="1" xfId="5" applyFont="1" applyFill="1" applyBorder="1" applyAlignment="1" applyProtection="1">
      <alignment horizontal="left"/>
      <protection locked="0"/>
    </xf>
    <xf numFmtId="164" fontId="13" fillId="0" borderId="0" xfId="5" applyFont="1"/>
    <xf numFmtId="164" fontId="14" fillId="0" borderId="0" xfId="5" applyFont="1"/>
    <xf numFmtId="164" fontId="11" fillId="0" borderId="0" xfId="5" applyFont="1"/>
    <xf numFmtId="164" fontId="6" fillId="6" borderId="16" xfId="5" applyFont="1" applyFill="1" applyBorder="1" applyAlignment="1">
      <alignment horizontal="center" vertical="center" wrapText="1"/>
    </xf>
    <xf numFmtId="166" fontId="11" fillId="0" borderId="0" xfId="5" applyNumberFormat="1" applyFont="1" applyAlignment="1">
      <alignment horizontal="center"/>
    </xf>
    <xf numFmtId="164" fontId="15" fillId="0" borderId="0" xfId="5" applyFont="1"/>
    <xf numFmtId="164" fontId="7" fillId="14" borderId="0" xfId="5" applyFont="1" applyFill="1"/>
    <xf numFmtId="168" fontId="3" fillId="0" borderId="0" xfId="5" applyNumberFormat="1"/>
    <xf numFmtId="164" fontId="3" fillId="14" borderId="0" xfId="5" applyFill="1" applyAlignment="1">
      <alignment horizontal="center" vertical="center" wrapText="1"/>
    </xf>
    <xf numFmtId="164" fontId="3" fillId="14" borderId="0" xfId="5" applyFill="1" applyAlignment="1">
      <alignment horizontal="center"/>
    </xf>
    <xf numFmtId="49" fontId="3" fillId="14" borderId="0" xfId="5" applyNumberFormat="1" applyFill="1"/>
    <xf numFmtId="164" fontId="3" fillId="14" borderId="0" xfId="5" applyFill="1"/>
    <xf numFmtId="164" fontId="3" fillId="15" borderId="1" xfId="5" applyFill="1" applyBorder="1" applyAlignment="1" applyProtection="1">
      <alignment horizontal="center"/>
      <protection locked="0"/>
    </xf>
    <xf numFmtId="164" fontId="10" fillId="14" borderId="1" xfId="5" applyFont="1" applyFill="1" applyBorder="1" applyAlignment="1">
      <alignment horizontal="center" vertical="center" wrapText="1"/>
    </xf>
    <xf numFmtId="49" fontId="10" fillId="14" borderId="1" xfId="5" applyNumberFormat="1" applyFont="1" applyFill="1" applyBorder="1" applyAlignment="1">
      <alignment horizontal="center" vertical="center" wrapText="1"/>
    </xf>
    <xf numFmtId="164" fontId="10" fillId="14" borderId="2" xfId="5" applyFont="1" applyFill="1" applyBorder="1" applyAlignment="1">
      <alignment horizontal="center" vertical="center" wrapText="1"/>
    </xf>
    <xf numFmtId="164" fontId="10" fillId="14" borderId="15" xfId="5" applyFont="1" applyFill="1" applyBorder="1" applyAlignment="1">
      <alignment horizontal="center" vertical="center" wrapText="1"/>
    </xf>
    <xf numFmtId="164" fontId="18" fillId="14" borderId="15" xfId="5" applyFont="1" applyFill="1" applyBorder="1" applyAlignment="1">
      <alignment horizontal="center" vertical="center" wrapText="1"/>
    </xf>
    <xf numFmtId="164" fontId="10" fillId="14" borderId="11" xfId="5" applyFont="1" applyFill="1" applyBorder="1" applyAlignment="1">
      <alignment horizontal="center" vertical="center" wrapText="1"/>
    </xf>
    <xf numFmtId="164" fontId="7" fillId="14" borderId="15" xfId="5" applyFont="1" applyFill="1" applyBorder="1" applyAlignment="1">
      <alignment horizontal="center"/>
    </xf>
    <xf numFmtId="164" fontId="7" fillId="14" borderId="15" xfId="5" applyFont="1" applyFill="1" applyBorder="1" applyAlignment="1">
      <alignment horizontal="left"/>
    </xf>
    <xf numFmtId="166" fontId="7" fillId="8" borderId="15" xfId="5" applyNumberFormat="1" applyFont="1" applyFill="1" applyBorder="1" applyAlignment="1" applyProtection="1">
      <alignment horizontal="center" vertical="center"/>
      <protection locked="0"/>
    </xf>
    <xf numFmtId="166" fontId="7" fillId="8" borderId="11" xfId="5" applyNumberFormat="1" applyFont="1" applyFill="1" applyBorder="1" applyAlignment="1" applyProtection="1">
      <alignment horizontal="center" vertical="center"/>
      <protection locked="0"/>
    </xf>
    <xf numFmtId="164" fontId="7" fillId="14" borderId="11" xfId="5" applyFont="1" applyFill="1" applyBorder="1" applyAlignment="1">
      <alignment horizontal="center"/>
    </xf>
    <xf numFmtId="165" fontId="7" fillId="14" borderId="15" xfId="5" applyNumberFormat="1" applyFont="1" applyFill="1" applyBorder="1" applyAlignment="1">
      <alignment horizontal="center"/>
    </xf>
    <xf numFmtId="2" fontId="11" fillId="0" borderId="0" xfId="5" applyNumberFormat="1" applyFont="1" applyAlignment="1">
      <alignment horizontal="center"/>
    </xf>
    <xf numFmtId="164" fontId="7" fillId="14" borderId="1" xfId="5" applyFont="1" applyFill="1" applyBorder="1" applyAlignment="1">
      <alignment horizontal="center"/>
    </xf>
    <xf numFmtId="166" fontId="7" fillId="8" borderId="1" xfId="5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Protection="1">
      <protection locked="0"/>
    </xf>
    <xf numFmtId="164" fontId="3" fillId="0" borderId="6" xfId="5" applyBorder="1" applyAlignment="1" applyProtection="1">
      <alignment horizontal="center"/>
      <protection locked="0"/>
    </xf>
    <xf numFmtId="164" fontId="3" fillId="0" borderId="8" xfId="5" applyBorder="1" applyAlignment="1" applyProtection="1">
      <alignment horizontal="center"/>
      <protection locked="0"/>
    </xf>
    <xf numFmtId="164" fontId="3" fillId="0" borderId="1" xfId="5" applyBorder="1" applyAlignment="1" applyProtection="1">
      <alignment horizontal="center" vertical="center"/>
    </xf>
    <xf numFmtId="164" fontId="3" fillId="0" borderId="16" xfId="5" applyBorder="1" applyAlignment="1" applyProtection="1">
      <alignment horizontal="center" vertical="center"/>
    </xf>
    <xf numFmtId="165" fontId="3" fillId="0" borderId="16" xfId="5" applyNumberFormat="1" applyBorder="1" applyAlignment="1" applyProtection="1">
      <alignment horizontal="center" vertical="center"/>
    </xf>
    <xf numFmtId="166" fontId="3" fillId="0" borderId="16" xfId="5" applyNumberFormat="1" applyBorder="1" applyAlignment="1" applyProtection="1">
      <alignment horizontal="center" vertical="center"/>
    </xf>
    <xf numFmtId="165" fontId="3" fillId="0" borderId="1" xfId="5" applyNumberFormat="1" applyBorder="1" applyAlignment="1" applyProtection="1">
      <alignment horizontal="center" vertical="center"/>
    </xf>
    <xf numFmtId="166" fontId="3" fillId="0" borderId="1" xfId="5" applyNumberFormat="1" applyBorder="1" applyAlignment="1" applyProtection="1">
      <alignment horizontal="center" vertical="center"/>
    </xf>
    <xf numFmtId="164" fontId="7" fillId="13" borderId="16" xfId="5" applyFont="1" applyFill="1" applyBorder="1" applyAlignment="1">
      <alignment horizontal="center"/>
    </xf>
    <xf numFmtId="164" fontId="7" fillId="8" borderId="16" xfId="5" applyFont="1" applyFill="1" applyBorder="1" applyAlignment="1" applyProtection="1">
      <alignment horizontal="left"/>
      <protection locked="0"/>
    </xf>
    <xf numFmtId="164" fontId="7" fillId="0" borderId="0" xfId="5" applyFont="1" applyBorder="1" applyAlignment="1">
      <alignment horizontal="center"/>
    </xf>
    <xf numFmtId="164" fontId="7" fillId="0" borderId="0" xfId="5" applyFont="1" applyBorder="1" applyAlignment="1" applyProtection="1">
      <alignment horizontal="left"/>
      <protection locked="0"/>
    </xf>
    <xf numFmtId="164" fontId="7" fillId="13" borderId="18" xfId="5" applyFont="1" applyFill="1" applyBorder="1" applyAlignment="1">
      <alignment horizontal="center"/>
    </xf>
    <xf numFmtId="164" fontId="7" fillId="8" borderId="18" xfId="5" applyFont="1" applyFill="1" applyBorder="1" applyAlignment="1" applyProtection="1">
      <alignment horizontal="left"/>
      <protection locked="0"/>
    </xf>
    <xf numFmtId="0" fontId="19" fillId="0" borderId="18" xfId="10" applyFont="1" applyBorder="1" applyProtection="1">
      <protection locked="0"/>
    </xf>
    <xf numFmtId="0" fontId="19" fillId="16" borderId="18" xfId="10" applyFont="1" applyFill="1" applyBorder="1" applyAlignment="1" applyProtection="1">
      <alignment horizontal="center"/>
      <protection locked="0"/>
    </xf>
    <xf numFmtId="0" fontId="19" fillId="0" borderId="18" xfId="10" applyFont="1" applyBorder="1" applyAlignment="1" applyProtection="1">
      <alignment horizontal="center" vertical="center"/>
      <protection locked="0"/>
    </xf>
    <xf numFmtId="164" fontId="8" fillId="12" borderId="9" xfId="5" applyFont="1" applyFill="1" applyBorder="1" applyAlignment="1">
      <alignment horizontal="center"/>
    </xf>
    <xf numFmtId="49" fontId="7" fillId="0" borderId="4" xfId="5" applyNumberFormat="1" applyFont="1" applyBorder="1" applyAlignment="1" applyProtection="1">
      <alignment horizontal="center"/>
      <protection locked="0"/>
    </xf>
    <xf numFmtId="49" fontId="7" fillId="0" borderId="6" xfId="5" applyNumberFormat="1" applyFont="1" applyBorder="1" applyAlignment="1" applyProtection="1">
      <alignment horizontal="center"/>
      <protection locked="0"/>
    </xf>
    <xf numFmtId="167" fontId="7" fillId="0" borderId="8" xfId="5" applyNumberFormat="1" applyFont="1" applyBorder="1" applyAlignment="1" applyProtection="1">
      <alignment horizontal="center"/>
      <protection locked="0"/>
    </xf>
    <xf numFmtId="164" fontId="8" fillId="10" borderId="9" xfId="5" applyFont="1" applyFill="1" applyBorder="1" applyAlignment="1">
      <alignment horizontal="center"/>
    </xf>
    <xf numFmtId="164" fontId="8" fillId="4" borderId="9" xfId="5" applyFont="1" applyFill="1" applyBorder="1" applyAlignment="1">
      <alignment horizontal="center"/>
    </xf>
    <xf numFmtId="164" fontId="8" fillId="11" borderId="9" xfId="5" applyFont="1" applyFill="1" applyBorder="1" applyAlignment="1">
      <alignment horizontal="center"/>
    </xf>
    <xf numFmtId="164" fontId="12" fillId="13" borderId="1" xfId="5" applyFont="1" applyFill="1" applyBorder="1" applyAlignment="1">
      <alignment horizontal="center"/>
    </xf>
    <xf numFmtId="164" fontId="15" fillId="14" borderId="0" xfId="5" applyFont="1" applyFill="1" applyAlignment="1">
      <alignment horizontal="center"/>
    </xf>
    <xf numFmtId="0" fontId="0" fillId="14" borderId="0" xfId="0" applyFill="1"/>
    <xf numFmtId="49" fontId="3" fillId="14" borderId="0" xfId="5" applyNumberFormat="1" applyFill="1" applyAlignment="1">
      <alignment horizontal="center"/>
    </xf>
    <xf numFmtId="167" fontId="3" fillId="14" borderId="0" xfId="5" applyNumberFormat="1" applyFill="1" applyAlignment="1">
      <alignment horizontal="center"/>
    </xf>
    <xf numFmtId="164" fontId="3" fillId="14" borderId="0" xfId="5" applyFill="1" applyAlignment="1">
      <alignment horizontal="center"/>
    </xf>
    <xf numFmtId="164" fontId="7" fillId="14" borderId="0" xfId="5" applyFont="1" applyFill="1" applyAlignment="1">
      <alignment horizontal="left"/>
    </xf>
    <xf numFmtId="164" fontId="6" fillId="15" borderId="1" xfId="5" applyFont="1" applyFill="1" applyBorder="1" applyAlignment="1">
      <alignment horizontal="center"/>
    </xf>
    <xf numFmtId="164" fontId="16" fillId="15" borderId="1" xfId="5" applyFont="1" applyFill="1" applyBorder="1" applyAlignment="1">
      <alignment horizontal="center" vertical="center" wrapText="1"/>
    </xf>
    <xf numFmtId="164" fontId="10" fillId="14" borderId="2" xfId="5" applyFont="1" applyFill="1" applyBorder="1" applyAlignment="1">
      <alignment horizontal="left"/>
    </xf>
    <xf numFmtId="164" fontId="13" fillId="14" borderId="17" xfId="5" applyFont="1" applyFill="1" applyBorder="1" applyAlignment="1">
      <alignment horizontal="center" vertical="center"/>
    </xf>
    <xf numFmtId="164" fontId="3" fillId="15" borderId="1" xfId="5" applyFill="1" applyBorder="1" applyAlignment="1">
      <alignment horizontal="center"/>
    </xf>
    <xf numFmtId="2" fontId="13" fillId="14" borderId="17" xfId="5" applyNumberFormat="1" applyFont="1" applyFill="1" applyBorder="1" applyAlignment="1">
      <alignment horizontal="center" vertical="center"/>
    </xf>
  </cellXfs>
  <cellStyles count="11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í" xfId="0" builtinId="0" customBuiltin="1"/>
    <cellStyle name="Normální 2" xfId="10" xr:uid="{9FF49B35-2CC9-46C5-90FF-4DEC12E949B9}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F3" sqref="F3"/>
    </sheetView>
  </sheetViews>
  <sheetFormatPr defaultRowHeight="14.5" x14ac:dyDescent="0.35"/>
  <cols>
    <col min="1" max="1" width="8.08203125" style="4" customWidth="1"/>
    <col min="2" max="2" width="25.08203125" style="4" customWidth="1"/>
    <col min="3" max="3" width="31.1640625" style="4" customWidth="1"/>
    <col min="4" max="4" width="26.6640625" style="4" bestFit="1" customWidth="1"/>
    <col min="5" max="5" width="8.5" style="4" customWidth="1"/>
    <col min="6" max="6" width="11" style="4" customWidth="1"/>
    <col min="7" max="7" width="8.08203125" style="4" customWidth="1"/>
    <col min="8" max="8" width="20.6640625" style="4" customWidth="1"/>
    <col min="9" max="9" width="33.58203125" style="4" customWidth="1"/>
    <col min="10" max="10" width="20.58203125" style="4" customWidth="1"/>
    <col min="11" max="11" width="33.58203125" style="4" customWidth="1"/>
    <col min="12" max="1025" width="8.08203125" style="4" customWidth="1"/>
    <col min="1026" max="1026" width="9" customWidth="1"/>
  </cols>
  <sheetData>
    <row r="1" spans="1:11" ht="58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5" x14ac:dyDescent="0.35">
      <c r="A2" s="84">
        <v>1</v>
      </c>
      <c r="B2" s="82" t="s">
        <v>84</v>
      </c>
      <c r="C2" s="82" t="s">
        <v>85</v>
      </c>
      <c r="D2" s="82" t="s">
        <v>86</v>
      </c>
      <c r="E2" s="83" t="s">
        <v>9</v>
      </c>
      <c r="F2" s="8"/>
      <c r="H2" s="9" t="s">
        <v>7</v>
      </c>
      <c r="I2" s="86" t="s">
        <v>117</v>
      </c>
      <c r="J2" s="86"/>
      <c r="K2" s="86"/>
    </row>
    <row r="3" spans="1:11" ht="15.5" x14ac:dyDescent="0.35">
      <c r="A3" s="84">
        <v>2</v>
      </c>
      <c r="B3" s="82" t="s">
        <v>87</v>
      </c>
      <c r="C3" s="82" t="s">
        <v>88</v>
      </c>
      <c r="D3" s="82" t="s">
        <v>89</v>
      </c>
      <c r="E3" s="83" t="s">
        <v>9</v>
      </c>
      <c r="F3" s="8" t="s">
        <v>26</v>
      </c>
      <c r="H3" s="10" t="s">
        <v>8</v>
      </c>
      <c r="I3" s="87" t="s">
        <v>118</v>
      </c>
      <c r="J3" s="87"/>
      <c r="K3" s="87"/>
    </row>
    <row r="4" spans="1:11" ht="16" thickBot="1" x14ac:dyDescent="0.4">
      <c r="A4" s="84">
        <v>3</v>
      </c>
      <c r="B4" s="82" t="s">
        <v>90</v>
      </c>
      <c r="C4" s="82" t="s">
        <v>91</v>
      </c>
      <c r="D4" s="82" t="s">
        <v>92</v>
      </c>
      <c r="E4" s="83" t="s">
        <v>9</v>
      </c>
      <c r="F4" s="8"/>
      <c r="H4" s="11" t="s">
        <v>10</v>
      </c>
      <c r="I4" s="88">
        <v>45170</v>
      </c>
      <c r="J4" s="88"/>
      <c r="K4" s="88"/>
    </row>
    <row r="5" spans="1:11" ht="16" thickBot="1" x14ac:dyDescent="0.4">
      <c r="A5" s="84">
        <v>4</v>
      </c>
      <c r="B5" s="82" t="s">
        <v>93</v>
      </c>
      <c r="C5" s="82" t="s">
        <v>94</v>
      </c>
      <c r="D5" s="82" t="s">
        <v>95</v>
      </c>
      <c r="E5" s="83" t="s">
        <v>21</v>
      </c>
      <c r="F5" s="8"/>
    </row>
    <row r="6" spans="1:11" ht="18.5" x14ac:dyDescent="0.45">
      <c r="A6" s="84">
        <v>5</v>
      </c>
      <c r="B6" s="82" t="s">
        <v>96</v>
      </c>
      <c r="C6" s="82" t="s">
        <v>97</v>
      </c>
      <c r="D6" s="82" t="s">
        <v>98</v>
      </c>
      <c r="E6" s="83" t="s">
        <v>21</v>
      </c>
      <c r="F6" s="8"/>
      <c r="H6" s="89" t="s">
        <v>11</v>
      </c>
      <c r="I6" s="89"/>
      <c r="J6" s="89"/>
      <c r="K6" s="89"/>
    </row>
    <row r="7" spans="1:11" ht="15.5" x14ac:dyDescent="0.35">
      <c r="A7" s="84">
        <v>6</v>
      </c>
      <c r="B7" s="82" t="s">
        <v>99</v>
      </c>
      <c r="C7" s="82" t="s">
        <v>100</v>
      </c>
      <c r="D7" s="82" t="s">
        <v>101</v>
      </c>
      <c r="E7" s="83" t="s">
        <v>21</v>
      </c>
      <c r="F7" s="8"/>
      <c r="H7" s="12" t="s">
        <v>12</v>
      </c>
      <c r="I7" s="13" t="s">
        <v>117</v>
      </c>
      <c r="J7" s="14" t="s">
        <v>13</v>
      </c>
      <c r="K7" s="68" t="s">
        <v>14</v>
      </c>
    </row>
    <row r="8" spans="1:11" ht="16" thickBot="1" x14ac:dyDescent="0.4">
      <c r="A8" s="84">
        <v>7</v>
      </c>
      <c r="B8" s="82" t="s">
        <v>102</v>
      </c>
      <c r="C8" s="82" t="s">
        <v>103</v>
      </c>
      <c r="D8" s="82" t="s">
        <v>104</v>
      </c>
      <c r="E8" s="83" t="s">
        <v>21</v>
      </c>
      <c r="F8" s="8"/>
      <c r="H8" s="15" t="s">
        <v>15</v>
      </c>
      <c r="I8" s="16" t="s">
        <v>119</v>
      </c>
      <c r="J8" s="17" t="s">
        <v>16</v>
      </c>
      <c r="K8" s="69" t="s">
        <v>14</v>
      </c>
    </row>
    <row r="9" spans="1:11" ht="16" thickBot="1" x14ac:dyDescent="0.4">
      <c r="A9" s="84">
        <v>8</v>
      </c>
      <c r="B9" s="82" t="s">
        <v>102</v>
      </c>
      <c r="C9" s="82" t="s">
        <v>105</v>
      </c>
      <c r="D9" s="82" t="s">
        <v>106</v>
      </c>
      <c r="E9" s="83" t="s">
        <v>21</v>
      </c>
      <c r="F9" s="8"/>
    </row>
    <row r="10" spans="1:11" ht="18.5" x14ac:dyDescent="0.45">
      <c r="A10" s="84">
        <v>9</v>
      </c>
      <c r="B10" s="82" t="s">
        <v>84</v>
      </c>
      <c r="C10" s="82" t="s">
        <v>107</v>
      </c>
      <c r="D10" s="82" t="s">
        <v>98</v>
      </c>
      <c r="E10" s="83" t="s">
        <v>21</v>
      </c>
      <c r="F10" s="8"/>
      <c r="H10" s="90" t="s">
        <v>18</v>
      </c>
      <c r="I10" s="90"/>
      <c r="J10" s="90"/>
      <c r="K10" s="90"/>
    </row>
    <row r="11" spans="1:11" ht="15.5" x14ac:dyDescent="0.35">
      <c r="A11" s="84">
        <v>10</v>
      </c>
      <c r="B11" s="82" t="s">
        <v>108</v>
      </c>
      <c r="C11" s="82" t="s">
        <v>109</v>
      </c>
      <c r="D11" s="82" t="s">
        <v>95</v>
      </c>
      <c r="E11" s="83" t="s">
        <v>17</v>
      </c>
      <c r="F11" s="8"/>
      <c r="H11" s="18" t="s">
        <v>12</v>
      </c>
      <c r="I11" s="13" t="s">
        <v>117</v>
      </c>
      <c r="J11" s="19" t="s">
        <v>13</v>
      </c>
      <c r="K11" s="68" t="s">
        <v>14</v>
      </c>
    </row>
    <row r="12" spans="1:11" ht="16" thickBot="1" x14ac:dyDescent="0.4">
      <c r="A12" s="84">
        <v>11</v>
      </c>
      <c r="B12" s="82" t="s">
        <v>110</v>
      </c>
      <c r="C12" s="82" t="s">
        <v>111</v>
      </c>
      <c r="D12" s="82" t="s">
        <v>98</v>
      </c>
      <c r="E12" s="83" t="s">
        <v>17</v>
      </c>
      <c r="F12" s="8"/>
      <c r="H12" s="20" t="s">
        <v>15</v>
      </c>
      <c r="I12" s="16" t="s">
        <v>119</v>
      </c>
      <c r="J12" s="21" t="s">
        <v>16</v>
      </c>
      <c r="K12" s="69" t="s">
        <v>14</v>
      </c>
    </row>
    <row r="13" spans="1:11" ht="16" thickBot="1" x14ac:dyDescent="0.4">
      <c r="A13" s="84">
        <v>12</v>
      </c>
      <c r="B13" s="82" t="s">
        <v>112</v>
      </c>
      <c r="C13" s="82" t="s">
        <v>113</v>
      </c>
      <c r="D13" s="82" t="s">
        <v>114</v>
      </c>
      <c r="E13" s="83" t="s">
        <v>17</v>
      </c>
      <c r="F13" s="8"/>
    </row>
    <row r="14" spans="1:11" ht="18.5" x14ac:dyDescent="0.45">
      <c r="A14" s="84">
        <v>13</v>
      </c>
      <c r="B14" s="82" t="s">
        <v>115</v>
      </c>
      <c r="C14" s="82" t="s">
        <v>116</v>
      </c>
      <c r="D14" s="82" t="s">
        <v>95</v>
      </c>
      <c r="E14" s="83" t="s">
        <v>17</v>
      </c>
      <c r="F14" s="8"/>
      <c r="H14" s="91" t="s">
        <v>19</v>
      </c>
      <c r="I14" s="91"/>
      <c r="J14" s="91"/>
      <c r="K14" s="91"/>
    </row>
    <row r="15" spans="1:11" ht="15.5" x14ac:dyDescent="0.35">
      <c r="A15" s="5">
        <v>14</v>
      </c>
      <c r="B15" s="67" t="s">
        <v>108</v>
      </c>
      <c r="C15" s="67" t="s">
        <v>120</v>
      </c>
      <c r="D15" s="67" t="s">
        <v>121</v>
      </c>
      <c r="E15" s="7" t="s">
        <v>17</v>
      </c>
      <c r="F15" s="8"/>
      <c r="H15" s="22" t="s">
        <v>12</v>
      </c>
      <c r="I15" s="13" t="s">
        <v>117</v>
      </c>
      <c r="J15" s="23" t="s">
        <v>13</v>
      </c>
      <c r="K15" s="68" t="s">
        <v>14</v>
      </c>
    </row>
    <row r="16" spans="1:11" ht="16" thickBot="1" x14ac:dyDescent="0.4">
      <c r="A16" s="5"/>
      <c r="B16" s="67"/>
      <c r="C16" s="67"/>
      <c r="D16" s="67"/>
      <c r="E16" s="7"/>
      <c r="F16" s="8"/>
      <c r="H16" s="24" t="s">
        <v>15</v>
      </c>
      <c r="I16" s="16" t="s">
        <v>119</v>
      </c>
      <c r="J16" s="25" t="s">
        <v>16</v>
      </c>
      <c r="K16" s="69" t="s">
        <v>14</v>
      </c>
    </row>
    <row r="17" spans="1:11" ht="16" thickBot="1" x14ac:dyDescent="0.4">
      <c r="A17" s="5"/>
      <c r="B17" s="67"/>
      <c r="C17" s="67"/>
      <c r="D17" s="67"/>
      <c r="E17" s="7"/>
      <c r="F17" s="8"/>
    </row>
    <row r="18" spans="1:11" ht="18.5" x14ac:dyDescent="0.45">
      <c r="A18" s="5"/>
      <c r="B18" s="67"/>
      <c r="C18" s="67"/>
      <c r="D18" s="67"/>
      <c r="E18" s="7"/>
      <c r="F18" s="8"/>
      <c r="H18" s="85" t="s">
        <v>20</v>
      </c>
      <c r="I18" s="85"/>
      <c r="J18" s="85"/>
      <c r="K18" s="85"/>
    </row>
    <row r="19" spans="1:11" ht="15.5" x14ac:dyDescent="0.35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" thickBot="1" x14ac:dyDescent="0.4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5" x14ac:dyDescent="0.35">
      <c r="A21" s="5"/>
      <c r="B21" s="67"/>
      <c r="C21" s="67"/>
      <c r="D21" s="67"/>
      <c r="E21" s="7"/>
      <c r="F21" s="8"/>
    </row>
    <row r="22" spans="1:11" ht="15.5" x14ac:dyDescent="0.35">
      <c r="A22" s="5"/>
      <c r="B22" s="67"/>
      <c r="C22" s="67"/>
      <c r="D22" s="67"/>
      <c r="E22" s="7"/>
      <c r="F22" s="8"/>
    </row>
    <row r="23" spans="1:11" ht="15.5" x14ac:dyDescent="0.35">
      <c r="A23" s="5"/>
      <c r="B23" s="67"/>
      <c r="C23" s="67"/>
      <c r="D23" s="67"/>
      <c r="E23" s="7"/>
      <c r="F23" s="8"/>
      <c r="H23" s="30" t="s">
        <v>22</v>
      </c>
    </row>
    <row r="24" spans="1:11" ht="15.5" x14ac:dyDescent="0.35">
      <c r="A24" s="5"/>
      <c r="B24" s="67"/>
      <c r="C24" s="67"/>
      <c r="D24" s="67"/>
      <c r="E24" s="7"/>
      <c r="F24" s="8"/>
      <c r="H24" s="31" t="s">
        <v>23</v>
      </c>
    </row>
    <row r="25" spans="1:11" ht="15.5" x14ac:dyDescent="0.35">
      <c r="A25" s="5"/>
      <c r="B25" s="67"/>
      <c r="C25" s="67"/>
      <c r="D25" s="67"/>
      <c r="E25" s="7"/>
      <c r="F25" s="8"/>
      <c r="H25" s="31" t="s">
        <v>24</v>
      </c>
    </row>
    <row r="26" spans="1:11" ht="15.5" x14ac:dyDescent="0.35">
      <c r="A26" s="5"/>
      <c r="B26" s="67"/>
      <c r="C26" s="67"/>
      <c r="D26" s="67"/>
      <c r="E26" s="7"/>
      <c r="F26" s="8"/>
      <c r="H26" s="31" t="s">
        <v>25</v>
      </c>
    </row>
    <row r="27" spans="1:11" ht="15.5" x14ac:dyDescent="0.35">
      <c r="A27" s="5"/>
      <c r="B27" s="67"/>
      <c r="C27" s="67"/>
      <c r="D27" s="67"/>
      <c r="E27" s="7"/>
      <c r="F27" s="8"/>
    </row>
    <row r="28" spans="1:11" ht="15.5" x14ac:dyDescent="0.35">
      <c r="A28" s="5"/>
      <c r="B28" s="6"/>
      <c r="C28" s="6"/>
      <c r="D28" s="6"/>
      <c r="E28" s="7"/>
      <c r="F28" s="8"/>
    </row>
    <row r="29" spans="1:11" ht="15.5" x14ac:dyDescent="0.35">
      <c r="A29" s="5"/>
      <c r="B29" s="6"/>
      <c r="C29" s="6"/>
      <c r="D29" s="6"/>
      <c r="E29" s="7"/>
      <c r="F29" s="8"/>
    </row>
    <row r="30" spans="1:11" ht="15.5" x14ac:dyDescent="0.35">
      <c r="A30" s="5"/>
      <c r="B30" s="6"/>
      <c r="C30" s="6"/>
      <c r="D30" s="6"/>
      <c r="E30" s="7"/>
      <c r="F30" s="8"/>
    </row>
    <row r="31" spans="1:11" ht="15.5" x14ac:dyDescent="0.35">
      <c r="A31" s="5"/>
      <c r="B31" s="6"/>
      <c r="C31" s="6"/>
      <c r="D31" s="6"/>
      <c r="E31" s="7"/>
      <c r="F31" s="8"/>
    </row>
    <row r="32" spans="1:11" ht="15.5" x14ac:dyDescent="0.35">
      <c r="A32" s="5"/>
      <c r="B32" s="6"/>
      <c r="C32" s="6"/>
      <c r="D32" s="6"/>
      <c r="E32" s="7"/>
      <c r="F32" s="8"/>
    </row>
    <row r="33" spans="1:6" ht="15.5" x14ac:dyDescent="0.35">
      <c r="A33" s="5"/>
      <c r="B33" s="6"/>
      <c r="C33" s="6"/>
      <c r="D33" s="6"/>
      <c r="E33" s="7"/>
      <c r="F33" s="8"/>
    </row>
    <row r="34" spans="1:6" ht="15.5" x14ac:dyDescent="0.35">
      <c r="A34" s="5"/>
      <c r="B34" s="6"/>
      <c r="C34" s="6"/>
      <c r="D34" s="6"/>
      <c r="E34" s="7"/>
      <c r="F34" s="8"/>
    </row>
    <row r="35" spans="1:6" ht="15.5" x14ac:dyDescent="0.35">
      <c r="A35" s="5"/>
      <c r="B35" s="6"/>
      <c r="C35" s="6"/>
      <c r="D35" s="6"/>
      <c r="E35" s="7"/>
      <c r="F35" s="8"/>
    </row>
    <row r="36" spans="1:6" ht="15.5" x14ac:dyDescent="0.35">
      <c r="A36" s="5"/>
      <c r="B36" s="6"/>
      <c r="C36" s="6"/>
      <c r="D36" s="6"/>
      <c r="E36" s="7"/>
      <c r="F36" s="8"/>
    </row>
    <row r="37" spans="1:6" ht="15.5" x14ac:dyDescent="0.35">
      <c r="A37" s="5"/>
      <c r="B37" s="6"/>
      <c r="C37" s="6"/>
      <c r="D37" s="6"/>
      <c r="E37" s="7"/>
      <c r="F37" s="8"/>
    </row>
    <row r="38" spans="1:6" ht="15.5" x14ac:dyDescent="0.35">
      <c r="A38" s="5"/>
      <c r="B38" s="6"/>
      <c r="C38" s="6"/>
      <c r="D38" s="6"/>
      <c r="E38" s="7"/>
      <c r="F38" s="8"/>
    </row>
    <row r="39" spans="1:6" ht="15.5" x14ac:dyDescent="0.35">
      <c r="A39" s="5"/>
      <c r="B39" s="6"/>
      <c r="C39" s="6"/>
      <c r="D39" s="6"/>
      <c r="E39" s="7"/>
      <c r="F39" s="8"/>
    </row>
    <row r="40" spans="1:6" ht="15.5" x14ac:dyDescent="0.35">
      <c r="A40" s="5"/>
      <c r="B40" s="6"/>
      <c r="C40" s="6"/>
      <c r="D40" s="6"/>
      <c r="E40" s="7"/>
      <c r="F40" s="8"/>
    </row>
    <row r="41" spans="1:6" ht="15.5" x14ac:dyDescent="0.35">
      <c r="A41" s="5"/>
      <c r="B41" s="6"/>
      <c r="C41" s="6"/>
      <c r="D41" s="6"/>
      <c r="E41" s="7"/>
      <c r="F41" s="8"/>
    </row>
    <row r="42" spans="1:6" ht="15.5" x14ac:dyDescent="0.35">
      <c r="A42" s="5"/>
      <c r="B42" s="6"/>
      <c r="C42" s="6"/>
      <c r="D42" s="6"/>
      <c r="E42" s="7"/>
      <c r="F42" s="8"/>
    </row>
    <row r="43" spans="1:6" ht="15.5" x14ac:dyDescent="0.35">
      <c r="A43" s="5"/>
      <c r="B43" s="6"/>
      <c r="C43" s="6"/>
      <c r="D43" s="6"/>
      <c r="E43" s="7"/>
      <c r="F43" s="8"/>
    </row>
    <row r="44" spans="1:6" ht="15.5" x14ac:dyDescent="0.35">
      <c r="A44" s="5"/>
      <c r="B44" s="6"/>
      <c r="C44" s="6"/>
      <c r="D44" s="6"/>
      <c r="E44" s="7"/>
      <c r="F44" s="8"/>
    </row>
    <row r="45" spans="1:6" ht="15.5" x14ac:dyDescent="0.35">
      <c r="A45" s="5"/>
      <c r="B45" s="6"/>
      <c r="C45" s="6"/>
      <c r="D45" s="6"/>
      <c r="E45" s="7"/>
      <c r="F45" s="8"/>
    </row>
    <row r="46" spans="1:6" ht="15.5" x14ac:dyDescent="0.35">
      <c r="A46" s="5"/>
      <c r="B46" s="6"/>
      <c r="C46" s="6"/>
      <c r="D46" s="6"/>
      <c r="E46" s="7"/>
      <c r="F46" s="8"/>
    </row>
    <row r="47" spans="1:6" ht="15.5" x14ac:dyDescent="0.35">
      <c r="A47" s="5"/>
      <c r="B47" s="6"/>
      <c r="C47" s="6"/>
      <c r="D47" s="6"/>
      <c r="E47" s="7"/>
      <c r="F47" s="8"/>
    </row>
    <row r="48" spans="1:6" ht="15.5" x14ac:dyDescent="0.35">
      <c r="A48" s="5"/>
      <c r="B48" s="6"/>
      <c r="C48" s="6"/>
      <c r="D48" s="6"/>
      <c r="E48" s="7"/>
      <c r="F48" s="8"/>
    </row>
    <row r="49" spans="1:6" ht="15.5" x14ac:dyDescent="0.35">
      <c r="A49" s="5"/>
      <c r="B49" s="6"/>
      <c r="C49" s="6"/>
      <c r="D49" s="6"/>
      <c r="E49" s="7"/>
      <c r="F49" s="8"/>
    </row>
    <row r="50" spans="1:6" ht="15.5" x14ac:dyDescent="0.35">
      <c r="A50" s="5"/>
      <c r="B50" s="6"/>
      <c r="C50" s="6"/>
      <c r="D50" s="6"/>
      <c r="E50" s="7"/>
      <c r="F50" s="8"/>
    </row>
    <row r="51" spans="1:6" ht="15.5" x14ac:dyDescent="0.35">
      <c r="A51" s="5"/>
      <c r="B51" s="6"/>
      <c r="C51" s="6"/>
      <c r="D51" s="6"/>
      <c r="E51" s="7"/>
      <c r="F51" s="8"/>
    </row>
    <row r="69" spans="1:1" x14ac:dyDescent="0.35">
      <c r="A69" s="32"/>
    </row>
    <row r="70" spans="1:1" x14ac:dyDescent="0.35">
      <c r="A70" s="32" t="s">
        <v>17</v>
      </c>
    </row>
    <row r="71" spans="1:1" x14ac:dyDescent="0.35">
      <c r="A71" s="32" t="s">
        <v>21</v>
      </c>
    </row>
    <row r="72" spans="1:1" x14ac:dyDescent="0.35">
      <c r="A72" s="32" t="s">
        <v>9</v>
      </c>
    </row>
    <row r="73" spans="1:1" x14ac:dyDescent="0.35">
      <c r="A73" s="32" t="s">
        <v>6</v>
      </c>
    </row>
    <row r="80" spans="1:1" x14ac:dyDescent="0.35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zoomScale="80" zoomScaleNormal="80" workbookViewId="0">
      <selection sqref="A1:XFD1048576"/>
    </sheetView>
  </sheetViews>
  <sheetFormatPr defaultRowHeight="14.5" x14ac:dyDescent="0.35"/>
  <cols>
    <col min="1" max="1" width="6.6640625" style="4" customWidth="1"/>
    <col min="2" max="2" width="35.4140625" style="4" customWidth="1"/>
    <col min="3" max="3" width="5.4140625" style="4" customWidth="1"/>
    <col min="4" max="4" width="0.9140625" style="4" customWidth="1"/>
    <col min="5" max="5" width="6.58203125" style="4" customWidth="1"/>
    <col min="6" max="6" width="37.1640625" style="4" bestFit="1" customWidth="1"/>
    <col min="7" max="7" width="5.4140625" style="4" customWidth="1"/>
    <col min="8" max="8" width="0.9140625" style="4" customWidth="1"/>
    <col min="9" max="9" width="7" style="4" customWidth="1"/>
    <col min="10" max="10" width="58.83203125" style="4" bestFit="1" customWidth="1"/>
    <col min="11" max="11" width="5.4140625" style="4" customWidth="1"/>
    <col min="12" max="12" width="0.6640625" style="4" customWidth="1"/>
    <col min="13" max="13" width="6.58203125" style="4" customWidth="1"/>
    <col min="14" max="14" width="64.5" style="4" bestFit="1" customWidth="1"/>
    <col min="15" max="15" width="5.4140625" style="4" customWidth="1"/>
    <col min="16" max="1024" width="8.08203125" style="4" customWidth="1"/>
    <col min="1025" max="1025" width="9" customWidth="1"/>
  </cols>
  <sheetData>
    <row r="1" spans="1:15" ht="26" x14ac:dyDescent="0.6">
      <c r="A1" s="92" t="s">
        <v>11</v>
      </c>
      <c r="B1" s="92"/>
      <c r="C1" s="92"/>
      <c r="E1" s="92" t="s">
        <v>18</v>
      </c>
      <c r="F1" s="92"/>
      <c r="G1" s="92"/>
      <c r="I1" s="92" t="s">
        <v>19</v>
      </c>
      <c r="J1" s="92"/>
      <c r="K1" s="92"/>
      <c r="M1" s="92" t="s">
        <v>20</v>
      </c>
      <c r="N1" s="92"/>
      <c r="O1" s="92"/>
    </row>
    <row r="2" spans="1:15" ht="31" x14ac:dyDescent="0.35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5" x14ac:dyDescent="0.35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5" x14ac:dyDescent="0.35">
      <c r="A4" s="37">
        <v>2</v>
      </c>
      <c r="B4" s="38" t="s">
        <v>34</v>
      </c>
      <c r="C4" s="34">
        <f>IF(B4="Celkový dojem",2,IF(B4="Přivolání",4,IF(B4="Ovladatelnost na dálku",4,IF(B4="Držení aportovací činky",4,3))))</f>
        <v>4</v>
      </c>
      <c r="D4" s="36"/>
      <c r="E4" s="37">
        <v>2</v>
      </c>
      <c r="F4" s="38" t="s">
        <v>34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38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5" x14ac:dyDescent="0.35">
      <c r="A5" s="37">
        <v>3</v>
      </c>
      <c r="B5" s="38" t="s">
        <v>39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40</v>
      </c>
      <c r="G5" s="34">
        <f t="shared" si="0"/>
        <v>4</v>
      </c>
      <c r="I5" s="37">
        <v>3</v>
      </c>
      <c r="J5" s="38" t="s">
        <v>37</v>
      </c>
      <c r="K5" s="37">
        <f t="shared" si="1"/>
        <v>4</v>
      </c>
      <c r="M5" s="37">
        <v>3</v>
      </c>
      <c r="N5" s="38"/>
      <c r="O5" s="37">
        <f t="shared" si="2"/>
        <v>3</v>
      </c>
    </row>
    <row r="6" spans="1:15" ht="15.5" x14ac:dyDescent="0.35">
      <c r="A6" s="37">
        <v>4</v>
      </c>
      <c r="B6" s="38" t="s">
        <v>33</v>
      </c>
      <c r="C6" s="34">
        <f t="shared" si="3"/>
        <v>4</v>
      </c>
      <c r="D6" s="36"/>
      <c r="E6" s="37">
        <v>4</v>
      </c>
      <c r="F6" s="38" t="s">
        <v>33</v>
      </c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/>
      <c r="O6" s="37">
        <f t="shared" si="2"/>
        <v>3</v>
      </c>
    </row>
    <row r="7" spans="1:15" ht="15.5" x14ac:dyDescent="0.35">
      <c r="A7" s="37">
        <v>5</v>
      </c>
      <c r="B7" s="38" t="s">
        <v>32</v>
      </c>
      <c r="C7" s="34">
        <f t="shared" si="3"/>
        <v>3</v>
      </c>
      <c r="D7" s="36"/>
      <c r="E7" s="37">
        <v>5</v>
      </c>
      <c r="F7" s="38" t="s">
        <v>32</v>
      </c>
      <c r="G7" s="34">
        <f t="shared" si="0"/>
        <v>4</v>
      </c>
      <c r="I7" s="37">
        <v>5</v>
      </c>
      <c r="J7" s="38" t="s">
        <v>32</v>
      </c>
      <c r="K7" s="37">
        <f t="shared" si="1"/>
        <v>4</v>
      </c>
      <c r="M7" s="37">
        <v>5</v>
      </c>
      <c r="N7" s="38"/>
      <c r="O7" s="37">
        <f t="shared" si="2"/>
        <v>3</v>
      </c>
    </row>
    <row r="8" spans="1:15" ht="15.5" x14ac:dyDescent="0.35">
      <c r="A8" s="37">
        <v>6</v>
      </c>
      <c r="B8" s="38" t="s">
        <v>36</v>
      </c>
      <c r="C8" s="34">
        <f t="shared" si="3"/>
        <v>3</v>
      </c>
      <c r="D8" s="36"/>
      <c r="E8" s="37">
        <v>6</v>
      </c>
      <c r="F8" s="38" t="s">
        <v>70</v>
      </c>
      <c r="G8" s="34">
        <f t="shared" si="0"/>
        <v>4</v>
      </c>
      <c r="I8" s="37">
        <v>6</v>
      </c>
      <c r="J8" s="38" t="s">
        <v>69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5" x14ac:dyDescent="0.35">
      <c r="A9" s="37">
        <v>7</v>
      </c>
      <c r="B9" s="38" t="s">
        <v>74</v>
      </c>
      <c r="C9" s="34">
        <f t="shared" si="3"/>
        <v>3</v>
      </c>
      <c r="D9" s="36"/>
      <c r="E9" s="37">
        <v>7</v>
      </c>
      <c r="F9" s="38" t="s">
        <v>77</v>
      </c>
      <c r="G9" s="34">
        <f t="shared" si="0"/>
        <v>3</v>
      </c>
      <c r="I9" s="37">
        <v>7</v>
      </c>
      <c r="J9" s="38" t="s">
        <v>78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5" x14ac:dyDescent="0.35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81</v>
      </c>
      <c r="G10" s="34">
        <f t="shared" si="0"/>
        <v>4</v>
      </c>
      <c r="I10" s="37">
        <v>8</v>
      </c>
      <c r="J10" s="38" t="s">
        <v>73</v>
      </c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5" x14ac:dyDescent="0.35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35</v>
      </c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5" x14ac:dyDescent="0.35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5" x14ac:dyDescent="0.35">
      <c r="A13" s="78"/>
      <c r="B13" s="79"/>
      <c r="C13" s="78"/>
      <c r="D13" s="36"/>
      <c r="E13" s="78"/>
      <c r="F13" s="79"/>
      <c r="G13" s="78"/>
    </row>
    <row r="15" spans="1:15" x14ac:dyDescent="0.35">
      <c r="B15" s="39" t="s">
        <v>42</v>
      </c>
    </row>
    <row r="16" spans="1:15" x14ac:dyDescent="0.35">
      <c r="B16" s="39" t="s">
        <v>43</v>
      </c>
    </row>
    <row r="69" spans="2:14" x14ac:dyDescent="0.35">
      <c r="B69" s="4" t="s">
        <v>44</v>
      </c>
    </row>
    <row r="70" spans="2:14" ht="15.5" x14ac:dyDescent="0.35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5" x14ac:dyDescent="0.35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5" x14ac:dyDescent="0.35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5" x14ac:dyDescent="0.35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5" x14ac:dyDescent="0.35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5" x14ac:dyDescent="0.35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5" x14ac:dyDescent="0.35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5" x14ac:dyDescent="0.35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5" x14ac:dyDescent="0.35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5" x14ac:dyDescent="0.35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5" x14ac:dyDescent="0.35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5">
      <c r="C89" s="41"/>
    </row>
    <row r="90" spans="3:3" x14ac:dyDescent="0.35">
      <c r="C90" s="41" t="s">
        <v>45</v>
      </c>
    </row>
    <row r="91" spans="3:3" x14ac:dyDescent="0.35">
      <c r="C91" s="41" t="s">
        <v>46</v>
      </c>
    </row>
    <row r="92" spans="3:3" x14ac:dyDescent="0.35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tabSelected="1" topLeftCell="C4" workbookViewId="0">
      <selection activeCell="I6" sqref="I6"/>
    </sheetView>
  </sheetViews>
  <sheetFormatPr defaultRowHeight="14.5" x14ac:dyDescent="0.35"/>
  <cols>
    <col min="1" max="1" width="8.08203125" style="4" customWidth="1"/>
    <col min="2" max="2" width="26.5" style="4" customWidth="1"/>
    <col min="3" max="3" width="32" style="4" customWidth="1"/>
    <col min="4" max="4" width="32.6640625" style="4" customWidth="1"/>
    <col min="5" max="5" width="8.1640625" style="4" customWidth="1"/>
    <col min="6" max="6" width="35.58203125" style="4" customWidth="1"/>
    <col min="7" max="7" width="8.6640625" style="4" customWidth="1"/>
    <col min="8" max="8" width="11.4140625" style="4" customWidth="1"/>
    <col min="9" max="9" width="13.6640625" style="4" customWidth="1"/>
    <col min="10" max="1024" width="8.08203125" style="4" customWidth="1"/>
    <col min="1025" max="16383" width="9" customWidth="1"/>
    <col min="16384" max="16384" width="9" style="4" customWidth="1"/>
  </cols>
  <sheetData>
    <row r="1" spans="1:15" ht="45.75" customHeight="1" x14ac:dyDescent="0.35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5">
      <c r="A2" s="70">
        <f>Startovka!A2</f>
        <v>1</v>
      </c>
      <c r="B2" s="70" t="str">
        <f>Startovka!B2</f>
        <v>Jana Gaborová</v>
      </c>
      <c r="C2" s="70" t="str">
        <f>Startovka!C2</f>
        <v>Apolenka - od Kačky</v>
      </c>
      <c r="D2" s="70" t="str">
        <f>Startovka!D2</f>
        <v>stafordšírský bullteriér</v>
      </c>
      <c r="E2" s="70" t="str">
        <f>Startovka!E2</f>
        <v>OB2</v>
      </c>
      <c r="F2" s="70" t="str">
        <f>Startovka!I3</f>
        <v>Březinevské zkoušky obedience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2</v>
      </c>
      <c r="H2" s="72">
        <f>'1'!D28</f>
        <v>226.5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>
        <f t="shared" ref="M2:M33" si="3">IF(E2="OB2",(H2)," ")</f>
        <v>226.5</v>
      </c>
      <c r="N2" s="43" t="str">
        <f t="shared" ref="N2:N33" si="4">IF(E2="OB3",(H2)," ")</f>
        <v xml:space="preserve"> </v>
      </c>
      <c r="O2" s="41"/>
    </row>
    <row r="3" spans="1:15" x14ac:dyDescent="0.35">
      <c r="A3" s="70">
        <f>Startovka!A3</f>
        <v>2</v>
      </c>
      <c r="B3" s="70" t="str">
        <f>Startovka!B3</f>
        <v>Vanda Gregorová</v>
      </c>
      <c r="C3" s="70" t="str">
        <f>Startovka!C3</f>
        <v>10 4 Good Buddy - Superfly's</v>
      </c>
      <c r="D3" s="70" t="str">
        <f>Startovka!D3</f>
        <v>Australský ovčák</v>
      </c>
      <c r="E3" s="70" t="str">
        <f>Startovka!E3</f>
        <v>OB2</v>
      </c>
      <c r="F3" s="70" t="str">
        <f>Startovka!I3</f>
        <v>Březinevské zkoušky obedience</v>
      </c>
      <c r="G3" s="70">
        <f t="shared" si="0"/>
        <v>3</v>
      </c>
      <c r="H3" s="74">
        <f>'2'!D28</f>
        <v>0</v>
      </c>
      <c r="I3" s="75" t="str">
        <f>'2'!D29</f>
        <v>Nehodnocen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>
        <f t="shared" si="3"/>
        <v>0</v>
      </c>
      <c r="N3" s="43" t="str">
        <f t="shared" si="4"/>
        <v xml:space="preserve"> </v>
      </c>
      <c r="O3" s="41"/>
    </row>
    <row r="4" spans="1:15" x14ac:dyDescent="0.35">
      <c r="A4" s="70">
        <f>Startovka!A4</f>
        <v>3</v>
      </c>
      <c r="B4" s="70" t="str">
        <f>Startovka!B4</f>
        <v>Adéla Silbernáglová</v>
      </c>
      <c r="C4" s="70" t="str">
        <f>Startovka!C4</f>
        <v>Mesmerizing Sun of - Erya Haryon</v>
      </c>
      <c r="D4" s="70" t="str">
        <f>Startovka!D4</f>
        <v>Stafordšírský bulteriér</v>
      </c>
      <c r="E4" s="70" t="str">
        <f>Startovka!E4</f>
        <v>OB2</v>
      </c>
      <c r="F4" s="70" t="str">
        <f>Startovka!I3</f>
        <v>Březinevské zkoušky obedience</v>
      </c>
      <c r="G4" s="71">
        <f t="shared" si="0"/>
        <v>1</v>
      </c>
      <c r="H4" s="72">
        <f>'3'!D28</f>
        <v>254.5</v>
      </c>
      <c r="I4" s="75" t="str">
        <f>'3'!D29</f>
        <v>Velmi dobře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>
        <f t="shared" si="3"/>
        <v>254.5</v>
      </c>
      <c r="N4" s="43" t="str">
        <f t="shared" si="4"/>
        <v xml:space="preserve"> </v>
      </c>
      <c r="O4" s="41"/>
    </row>
    <row r="5" spans="1:15" x14ac:dyDescent="0.35">
      <c r="A5" s="70">
        <f>Startovka!A5</f>
        <v>4</v>
      </c>
      <c r="B5" s="70" t="str">
        <f>Startovka!B5</f>
        <v>Martina Jurčáková</v>
      </c>
      <c r="C5" s="70" t="str">
        <f>Startovka!C5</f>
        <v>Quick Viky - Kogito Easter</v>
      </c>
      <c r="D5" s="70" t="str">
        <f>Startovka!D5</f>
        <v>Border kolie</v>
      </c>
      <c r="E5" s="70" t="str">
        <f>Startovka!E5</f>
        <v>OB1</v>
      </c>
      <c r="F5" s="70" t="str">
        <f>Startovka!I3</f>
        <v>Březinevské zkoušky obedience</v>
      </c>
      <c r="G5" s="70">
        <f t="shared" si="0"/>
        <v>3</v>
      </c>
      <c r="H5" s="74">
        <f>'4'!D28</f>
        <v>206.5</v>
      </c>
      <c r="I5" s="75" t="str">
        <f>'4'!D29</f>
        <v>Dobře</v>
      </c>
      <c r="J5" s="41"/>
      <c r="K5" s="43" t="str">
        <f t="shared" si="1"/>
        <v xml:space="preserve"> </v>
      </c>
      <c r="L5" s="43">
        <f t="shared" si="2"/>
        <v>206.5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5">
      <c r="A6" s="70">
        <f>Startovka!A6</f>
        <v>5</v>
      </c>
      <c r="B6" s="70" t="str">
        <f>Startovka!B6</f>
        <v>Zora Bromová</v>
      </c>
      <c r="C6" s="70" t="str">
        <f>Startovka!C6</f>
        <v>Anabell Kyle - Gabval Staff</v>
      </c>
      <c r="D6" s="70" t="str">
        <f>Startovka!D6</f>
        <v>Stafordšírský bullterier</v>
      </c>
      <c r="E6" s="70" t="str">
        <f>Startovka!E6</f>
        <v>OB1</v>
      </c>
      <c r="F6" s="70" t="str">
        <f>Startovka!I3</f>
        <v>Březinevské zkoušky obedience</v>
      </c>
      <c r="G6" s="71">
        <f t="shared" si="0"/>
        <v>4</v>
      </c>
      <c r="H6" s="72">
        <f>'5'!D28</f>
        <v>160</v>
      </c>
      <c r="I6" s="75" t="str">
        <f>'5'!D29</f>
        <v>Nehodnocen</v>
      </c>
      <c r="J6" s="41"/>
      <c r="K6" s="43" t="str">
        <f t="shared" si="1"/>
        <v xml:space="preserve"> </v>
      </c>
      <c r="L6" s="43">
        <f t="shared" si="2"/>
        <v>160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5">
      <c r="A7" s="70">
        <f>Startovka!A7</f>
        <v>6</v>
      </c>
      <c r="B7" s="70" t="str">
        <f>Startovka!B7</f>
        <v>Barbora Jechová</v>
      </c>
      <c r="C7" s="70" t="str">
        <f>Startovka!C7</f>
        <v>Elinor - Canis Aurea</v>
      </c>
      <c r="D7" s="70" t="str">
        <f>Startovka!D7</f>
        <v>Nova Scotia Duck Tolling Retriever</v>
      </c>
      <c r="E7" s="70" t="str">
        <f>Startovka!E7</f>
        <v>OB1</v>
      </c>
      <c r="F7" s="70" t="str">
        <f>Startovka!I3</f>
        <v>Březinevské zkoušky obedience</v>
      </c>
      <c r="G7" s="70" t="e">
        <f t="shared" si="0"/>
        <v>#N/A</v>
      </c>
      <c r="H7" s="72" t="str">
        <f>'6'!D28</f>
        <v>0</v>
      </c>
      <c r="I7" s="75" t="str">
        <f>'6'!D29</f>
        <v>Diskvalifikace</v>
      </c>
      <c r="J7" s="41"/>
      <c r="K7" s="43" t="str">
        <f t="shared" si="1"/>
        <v xml:space="preserve"> </v>
      </c>
      <c r="L7" s="43" t="str">
        <f t="shared" si="2"/>
        <v>0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5">
      <c r="A8" s="70">
        <f>Startovka!A8</f>
        <v>7</v>
      </c>
      <c r="B8" s="70" t="str">
        <f>Startovka!B8</f>
        <v>Markéta Netíková</v>
      </c>
      <c r="C8" s="70" t="str">
        <f>Startovka!C8</f>
        <v>Hakira Black - Dvomaro</v>
      </c>
      <c r="D8" s="70" t="str">
        <f>Startovka!D8</f>
        <v>knírač velký</v>
      </c>
      <c r="E8" s="70" t="str">
        <f>Startovka!E8</f>
        <v>OB1</v>
      </c>
      <c r="F8" s="70" t="str">
        <f>Startovka!I3</f>
        <v>Březinevské zkoušky obedience</v>
      </c>
      <c r="G8" s="71">
        <f t="shared" si="0"/>
        <v>1</v>
      </c>
      <c r="H8" s="74">
        <f>'7'!D28</f>
        <v>260.5</v>
      </c>
      <c r="I8" s="75" t="str">
        <f>'7'!D29</f>
        <v>Výborně</v>
      </c>
      <c r="J8" s="41"/>
      <c r="K8" s="43" t="str">
        <f t="shared" si="1"/>
        <v xml:space="preserve"> </v>
      </c>
      <c r="L8" s="43">
        <f t="shared" si="2"/>
        <v>260.5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5">
      <c r="A9" s="70">
        <f>Startovka!A9</f>
        <v>8</v>
      </c>
      <c r="B9" s="70" t="str">
        <f>Startovka!B9</f>
        <v>Markéta Netíková</v>
      </c>
      <c r="C9" s="70" t="str">
        <f>Startovka!C9</f>
        <v>Bewitch Dream - FastForJoy</v>
      </c>
      <c r="D9" s="70" t="str">
        <f>Startovka!D9</f>
        <v>australská kelpie</v>
      </c>
      <c r="E9" s="70" t="str">
        <f>Startovka!E9</f>
        <v>OB1</v>
      </c>
      <c r="F9" s="70" t="str">
        <f>Startovka!I3</f>
        <v>Březinevské zkoušky obedience</v>
      </c>
      <c r="G9" s="70">
        <f t="shared" si="0"/>
        <v>2</v>
      </c>
      <c r="H9" s="72">
        <f>'8'!D28</f>
        <v>248</v>
      </c>
      <c r="I9" s="75" t="str">
        <f>'8'!D29</f>
        <v>Velmi dobře</v>
      </c>
      <c r="J9" s="41"/>
      <c r="K9" s="43" t="str">
        <f t="shared" si="1"/>
        <v xml:space="preserve"> </v>
      </c>
      <c r="L9" s="43">
        <f t="shared" si="2"/>
        <v>248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5">
      <c r="A10" s="70">
        <f>Startovka!A10</f>
        <v>9</v>
      </c>
      <c r="B10" s="70" t="str">
        <f>Startovka!B10</f>
        <v>Jana Gaborová</v>
      </c>
      <c r="C10" s="70" t="str">
        <f>Startovka!C10</f>
        <v>Aris  - Pilsen Pretzel</v>
      </c>
      <c r="D10" s="70" t="str">
        <f>Startovka!D10</f>
        <v>Stafordšírský bullterier</v>
      </c>
      <c r="E10" s="70" t="str">
        <f>Startovka!E10</f>
        <v>OB1</v>
      </c>
      <c r="F10" s="70" t="str">
        <f>Startovka!I3</f>
        <v>Březinevské zkoušky obedience</v>
      </c>
      <c r="G10" s="71" t="e">
        <f t="shared" si="0"/>
        <v>#N/A</v>
      </c>
      <c r="H10" s="74" t="str">
        <f>'9'!D28</f>
        <v>0</v>
      </c>
      <c r="I10" s="75" t="str">
        <f>'9'!D29</f>
        <v>Diskvalifikace</v>
      </c>
      <c r="J10" s="41"/>
      <c r="K10" s="43" t="str">
        <f t="shared" si="1"/>
        <v xml:space="preserve"> </v>
      </c>
      <c r="L10" s="43" t="str">
        <f t="shared" si="2"/>
        <v>0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5">
      <c r="A11" s="70">
        <f>Startovka!A11</f>
        <v>10</v>
      </c>
      <c r="B11" s="70" t="str">
        <f>Startovka!B11</f>
        <v>Markéta Korintová</v>
      </c>
      <c r="C11" s="70" t="str">
        <f>Startovka!C11</f>
        <v>Elegant Sia - Nica Bihemica</v>
      </c>
      <c r="D11" s="70" t="str">
        <f>Startovka!D11</f>
        <v>Border kolie</v>
      </c>
      <c r="E11" s="70" t="str">
        <f>Startovka!E11</f>
        <v>OB-Z</v>
      </c>
      <c r="F11" s="70" t="str">
        <f>Startovka!I3</f>
        <v>Březinevské zkoušky obedience</v>
      </c>
      <c r="G11" s="70">
        <f t="shared" si="0"/>
        <v>2</v>
      </c>
      <c r="H11" s="72">
        <f>'10'!D28</f>
        <v>255</v>
      </c>
      <c r="I11" s="75" t="str">
        <f>'10'!D29</f>
        <v>Velmi dobře</v>
      </c>
      <c r="J11" s="41"/>
      <c r="K11" s="43">
        <f t="shared" si="1"/>
        <v>255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5">
      <c r="A12" s="70">
        <f>Startovka!A12</f>
        <v>11</v>
      </c>
      <c r="B12" s="70" t="str">
        <f>Startovka!B12</f>
        <v>Julie Soukupová</v>
      </c>
      <c r="C12" s="70" t="str">
        <f>Startovka!C12</f>
        <v>Kendy Nicco - West Palami</v>
      </c>
      <c r="D12" s="70" t="str">
        <f>Startovka!D12</f>
        <v>Stafordšírský bullterier</v>
      </c>
      <c r="E12" s="70" t="str">
        <f>Startovka!E12</f>
        <v>OB-Z</v>
      </c>
      <c r="F12" s="70" t="str">
        <f>Startovka!I3</f>
        <v>Březinevské zkoušky obedience</v>
      </c>
      <c r="G12" s="71" t="e">
        <f t="shared" si="0"/>
        <v>#N/A</v>
      </c>
      <c r="H12" s="72" t="str">
        <f>'11'!D28</f>
        <v>0</v>
      </c>
      <c r="I12" s="75" t="str">
        <f>'11'!D29</f>
        <v>Diskvalifikace</v>
      </c>
      <c r="J12" s="41"/>
      <c r="K12" s="43" t="str">
        <f t="shared" si="1"/>
        <v>0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5">
      <c r="A13" s="70">
        <f>Startovka!A13</f>
        <v>12</v>
      </c>
      <c r="B13" s="70" t="str">
        <f>Startovka!B13</f>
        <v>Dominika Kalinová</v>
      </c>
      <c r="C13" s="70" t="str">
        <f>Startovka!C13</f>
        <v>Cordillera - RoxBlack</v>
      </c>
      <c r="D13" s="70" t="str">
        <f>Startovka!D13</f>
        <v>staffordshirský bullteriér</v>
      </c>
      <c r="E13" s="70" t="str">
        <f>Startovka!E13</f>
        <v>OB-Z</v>
      </c>
      <c r="F13" s="70" t="str">
        <f>Startovka!I3</f>
        <v>Březinevské zkoušky obedience</v>
      </c>
      <c r="G13" s="70">
        <f t="shared" si="0"/>
        <v>3</v>
      </c>
      <c r="H13" s="74">
        <f>'12'!D28</f>
        <v>242</v>
      </c>
      <c r="I13" s="75" t="str">
        <f>'12'!D29</f>
        <v>Velmi dobře</v>
      </c>
      <c r="J13" s="41"/>
      <c r="K13" s="43">
        <f t="shared" si="1"/>
        <v>242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5">
      <c r="A14" s="70">
        <f>Startovka!A14</f>
        <v>13</v>
      </c>
      <c r="B14" s="70" t="str">
        <f>Startovka!B14</f>
        <v>Jana Tomášková</v>
      </c>
      <c r="C14" s="70" t="str">
        <f>Startovka!C14</f>
        <v>Abdicated Avenger - Your Playfellow</v>
      </c>
      <c r="D14" s="70" t="str">
        <f>Startovka!D14</f>
        <v>Border kolie</v>
      </c>
      <c r="E14" s="70" t="str">
        <f>Startovka!E14</f>
        <v>OB-Z</v>
      </c>
      <c r="F14" s="70" t="str">
        <f>Startovka!I3</f>
        <v>Březinevské zkoušky obedience</v>
      </c>
      <c r="G14" s="71">
        <f t="shared" si="0"/>
        <v>1</v>
      </c>
      <c r="H14" s="72">
        <f>'13'!D28</f>
        <v>294.5</v>
      </c>
      <c r="I14" s="75" t="str">
        <f>'13'!D29</f>
        <v>Výborně</v>
      </c>
      <c r="J14" s="41"/>
      <c r="K14" s="43">
        <f t="shared" si="1"/>
        <v>294.5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5">
      <c r="A15" s="70">
        <f>Startovka!A15</f>
        <v>14</v>
      </c>
      <c r="B15" s="70" t="str">
        <f>Startovka!B15</f>
        <v>Markéta Korintová</v>
      </c>
      <c r="C15" s="70" t="str">
        <f>Startovka!C15</f>
        <v>Amazing Amber Bohemia Grant</v>
      </c>
      <c r="D15" s="70" t="str">
        <f>Startovka!D15</f>
        <v>Pudl</v>
      </c>
      <c r="E15" s="70" t="str">
        <f>Startovka!E15</f>
        <v>OB-Z</v>
      </c>
      <c r="F15" s="70" t="str">
        <f>Startovka!I3</f>
        <v>Březinevské zkoušky obedience</v>
      </c>
      <c r="G15" s="70">
        <f t="shared" si="0"/>
        <v>4</v>
      </c>
      <c r="H15" s="74">
        <f>'14'!D28</f>
        <v>216.5</v>
      </c>
      <c r="I15" s="75" t="str">
        <f>'14'!D29</f>
        <v>Dobře</v>
      </c>
      <c r="J15" s="41"/>
      <c r="K15" s="43">
        <f t="shared" si="1"/>
        <v>216.5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5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Březinevské zkoušky obedience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5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Březinevské zkoušky obedience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5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Březinevské zkoušky obedience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5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Březinevské zkoušky obedience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5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Březinevské zkoušky obedience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5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Březinevské zkoušky obedience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5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Březinevské zkoušky obedience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5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Březinevské zkoušky obedience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5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Březinevské zkoušky obedience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5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Březinevské zkoušky obedience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5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Březinevské zkoušky obedience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5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Březinevské zkoušky obedience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5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Březinevské zkoušky obedience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5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Březinevské zkoušky obedience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5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Březinevské zkoušky obedience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5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Březinevské zkoušky obedience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5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Březinevské zkoušky obedience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5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Březinevské zkoušky obedience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5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Březinevské zkoušky obedience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5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Březinevské zkoušky obedience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5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Březinevské zkoušky obedience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5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Březinevské zkoušky obedience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5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Březinevské zkoušky obedience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5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Březinevské zkoušky obedience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5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Březinevské zkoušky obedience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5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Březinevské zkoušky obedience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5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Březinevské zkoušky obedience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5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Březinevské zkoušky obedience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5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Březinevské zkoušky obedience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5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Březinevské zkoušky obedience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5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Březinevské zkoušky obedience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5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Březinevské zkoušky obedience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5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Březinevské zkoušky obedience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5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Březinevské zkoušky obedience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5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Březinevské zkoušky obedience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5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Březinevské zkoušky obedience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6" workbookViewId="0">
      <selection activeCell="D19" sqref="D19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Startovka!B2</f>
        <v>Jana Gaborová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Startovka!C2</f>
        <v>Apolenka - od Kačky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Startovka!D2</f>
        <v>stafordšírský bullteriér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</f>
        <v>1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Startovka!E2</f>
        <v>OB2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Výsledky!G2</f>
        <v>2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Směrový aport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13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226.5</v>
      </c>
      <c r="E28" s="104"/>
      <c r="F28" s="104"/>
      <c r="G28" s="104"/>
      <c r="H28" s="64">
        <f>SUM(G18:G27)</f>
        <v>226.5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Velmi 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7"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Startovka!B3</f>
        <v>Vanda Gregorová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Startovka!C3</f>
        <v>10 4 Good Buddy - Superfly's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Startovka!D3</f>
        <v>Australský ovčák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</f>
        <v>2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Startovka!E3</f>
        <v>OB2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Výsledky!G3</f>
        <v>3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Směrový aport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0</v>
      </c>
      <c r="E28" s="104"/>
      <c r="F28" s="104"/>
      <c r="G28" s="104"/>
      <c r="H28" s="64">
        <f>SUM(G18:G27)</f>
        <v>0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Nehodnocen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6" workbookViewId="0">
      <selection activeCell="D19" sqref="D19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Startovka!B4</f>
        <v>Adéla Silbernáglová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Startovka!C4</f>
        <v>Mesmerizing Sun of - Erya Haryon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Startovka!D4</f>
        <v>Stafordšírský bulteriér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</f>
        <v>3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Startovka!E4</f>
        <v>OB2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Výsledky!G4</f>
        <v>1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Směrový aport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čtverce, položení a přivolání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254.5</v>
      </c>
      <c r="E28" s="104"/>
      <c r="F28" s="104"/>
      <c r="G28" s="104"/>
      <c r="H28" s="64">
        <f>SUM(G18:G27)</f>
        <v>254.5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Velmi 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4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Startovka!B5</f>
        <v>Martina Jurčáková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Startovka!C5</f>
        <v>Quick Viky - Kogito Easter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Startovka!D5</f>
        <v>Border kolie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Startovka!A5</f>
        <v>4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Startovka!E5</f>
        <v>OB1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Výsledky!G5</f>
        <v>3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206.5</v>
      </c>
      <c r="E28" s="104"/>
      <c r="F28" s="104"/>
      <c r="G28" s="104"/>
      <c r="H28" s="64">
        <f>SUM(G18:G27)</f>
        <v>206.5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7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Startovka!B6</f>
        <v>Zora Bromová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Startovka!C6</f>
        <v>Anabell Kyle - Gabval Staff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Startovka!D6</f>
        <v>Stafordšírský bullterier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Startovka!A6</f>
        <v>5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Startovka!E6</f>
        <v>OB1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Výsledky!G6</f>
        <v>4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13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160</v>
      </c>
      <c r="E28" s="104"/>
      <c r="F28" s="104"/>
      <c r="G28" s="104"/>
      <c r="H28" s="64">
        <f>SUM(G18:G27)</f>
        <v>160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Nehodnocen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6" workbookViewId="0">
      <selection activeCell="G14" sqref="G14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Startovka!B7</f>
        <v>Barbora Jechová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Startovka!C7</f>
        <v>Elinor - Canis Aurea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Startovka!D7</f>
        <v>Nova Scotia Duck Tolling Retriever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Startovka!A7</f>
        <v>6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Startovka!E7</f>
        <v>OB1</v>
      </c>
      <c r="D13" s="103" t="s">
        <v>64</v>
      </c>
      <c r="E13" s="103"/>
      <c r="F13" s="103"/>
      <c r="G13" s="51" t="s">
        <v>45</v>
      </c>
    </row>
    <row r="14" spans="1:11" ht="20.149999999999999" customHeight="1" x14ac:dyDescent="0.35">
      <c r="A14" s="98" t="s">
        <v>65</v>
      </c>
      <c r="B14" s="98"/>
      <c r="C14" s="48" t="e">
        <f>Výsledky!G7</f>
        <v>#N/A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 t="str">
        <f>IF(G13="ano","0",IF(G14="ano",H28-20,SUM(G18:G27)))</f>
        <v>0</v>
      </c>
      <c r="E28" s="104"/>
      <c r="F28" s="104"/>
      <c r="G28" s="104"/>
      <c r="H28" s="64">
        <f>SUM(G18:G27)</f>
        <v>0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Diskvalifikace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9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Startovka!B8</f>
        <v>Markéta Netíková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Startovka!C8</f>
        <v>Hakira Black - Dvomaro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Startovka!D8</f>
        <v>knírač velký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Startovka!A8</f>
        <v>7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Startovka!E8</f>
        <v>OB1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Výsledky!G8</f>
        <v>1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260.5</v>
      </c>
      <c r="E28" s="104"/>
      <c r="F28" s="104"/>
      <c r="G28" s="104"/>
      <c r="H28" s="64">
        <f>SUM(G18:G27)</f>
        <v>260.5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Výborně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6" workbookViewId="0">
      <selection activeCell="D22" sqref="D22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Startovka!B9</f>
        <v>Markéta Netíková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Startovka!C9</f>
        <v>Bewitch Dream - FastForJoy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Startovka!D9</f>
        <v>australská kelpie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Startovka!A9</f>
        <v>8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Startovka!E9</f>
        <v>OB1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Výsledky!G9</f>
        <v>2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248</v>
      </c>
      <c r="E28" s="104"/>
      <c r="F28" s="104"/>
      <c r="G28" s="104"/>
      <c r="H28" s="64">
        <f>SUM(G18:G27)</f>
        <v>248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Velmi 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22" workbookViewId="0">
      <selection activeCell="G14" sqref="G14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Startovka!B10</f>
        <v>Jana Gaborová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Startovka!C10</f>
        <v>Aris  - Pilsen Pretzel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Startovka!D10</f>
        <v>Stafordšírský bullterier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Startovka!A10</f>
        <v>9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Startovka!E10</f>
        <v>OB1</v>
      </c>
      <c r="D13" s="103" t="s">
        <v>64</v>
      </c>
      <c r="E13" s="103"/>
      <c r="F13" s="103"/>
      <c r="G13" s="51" t="s">
        <v>45</v>
      </c>
    </row>
    <row r="14" spans="1:11" ht="20.149999999999999" customHeight="1" x14ac:dyDescent="0.35">
      <c r="A14" s="98" t="s">
        <v>65</v>
      </c>
      <c r="B14" s="98"/>
      <c r="C14" s="48" t="e">
        <f>Výsledky!G10</f>
        <v>#N/A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za pochodu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 t="str">
        <f>IF(G13="ano","0",IF(G14="ano",H28-20,SUM(G18:G27)))</f>
        <v>0</v>
      </c>
      <c r="E28" s="104"/>
      <c r="F28" s="104"/>
      <c r="G28" s="104"/>
      <c r="H28" s="64">
        <f>SUM(G18:G27)</f>
        <v>0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Diskvalifikace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3" workbookViewId="0">
      <selection activeCell="I30" sqref="I30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Startovka!B11</f>
        <v>Markéta Korintová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Startovka!C11</f>
        <v>Elegant Sia - Nica Bihemica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Startovka!D11</f>
        <v>Border kolie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Startovka!A11</f>
        <v>10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Startovka!E11</f>
        <v>OB-Z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Výsledky!G11</f>
        <v>2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6.5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19.5</v>
      </c>
      <c r="H24" s="64">
        <f t="shared" si="0"/>
        <v>19.5</v>
      </c>
      <c r="I24" s="64">
        <f t="shared" si="1"/>
        <v>9.75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255</v>
      </c>
      <c r="E28" s="104"/>
      <c r="F28" s="104"/>
      <c r="G28" s="104"/>
      <c r="H28" s="64">
        <f>SUM(G18:G27)</f>
        <v>255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Velmi 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3" workbookViewId="0">
      <selection activeCell="G14" sqref="G14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Startovka!B12</f>
        <v>Julie Soukupová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Startovka!C12</f>
        <v>Kendy Nicco - West Palami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Startovka!D12</f>
        <v>Stafordšírský bullterier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Startovka!A12</f>
        <v>11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Startovka!E12</f>
        <v>OB-Z</v>
      </c>
      <c r="D13" s="103" t="s">
        <v>64</v>
      </c>
      <c r="E13" s="103"/>
      <c r="F13" s="103"/>
      <c r="G13" s="51" t="s">
        <v>45</v>
      </c>
    </row>
    <row r="14" spans="1:11" ht="20.149999999999999" customHeight="1" x14ac:dyDescent="0.35">
      <c r="A14" s="98" t="s">
        <v>65</v>
      </c>
      <c r="B14" s="98"/>
      <c r="C14" s="48" t="e">
        <f>Výsledky!G12</f>
        <v>#N/A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5" x14ac:dyDescent="0.35">
      <c r="A28" s="50"/>
      <c r="B28" s="101" t="s">
        <v>67</v>
      </c>
      <c r="C28" s="101"/>
      <c r="D28" s="104" t="str">
        <f>IF(G13="ano","0",IF(G14="ano",H28-20,SUM(G18:G27)))</f>
        <v>0</v>
      </c>
      <c r="E28" s="104"/>
      <c r="F28" s="104"/>
      <c r="G28" s="104"/>
      <c r="H28" s="64">
        <f>SUM(G18:G27)</f>
        <v>0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Diskvalifikace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16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Startovka!B13</f>
        <v>Dominika Kalinová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Startovka!C13</f>
        <v>Cordillera - RoxBlack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Startovka!D13</f>
        <v>staffordshirský bullteriér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Startovka!A13</f>
        <v>12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Startovka!E13</f>
        <v>OB-Z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Výsledky!G13</f>
        <v>3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6.5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19.5</v>
      </c>
      <c r="H23" s="64">
        <f t="shared" si="0"/>
        <v>19.5</v>
      </c>
      <c r="I23" s="64">
        <f t="shared" si="1"/>
        <v>9.75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242</v>
      </c>
      <c r="E28" s="104"/>
      <c r="F28" s="104"/>
      <c r="G28" s="104"/>
      <c r="H28" s="64">
        <f>SUM(G18:G27)</f>
        <v>242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Velmi 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6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Startovka!B14</f>
        <v>Jana Tomášková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Startovka!C14</f>
        <v>Abdicated Avenger - Your Playfellow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Startovka!D14</f>
        <v>Border kolie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Startovka!A14</f>
        <v>13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Startovka!E14</f>
        <v>OB-Z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Výsledky!G14</f>
        <v>1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294.5</v>
      </c>
      <c r="E28" s="104"/>
      <c r="F28" s="104"/>
      <c r="G28" s="104"/>
      <c r="H28" s="64">
        <f>SUM(G18:G27)</f>
        <v>294.5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Výborně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6" workbookViewId="0">
      <selection activeCell="D27" sqref="D2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str">
        <f>D17</f>
        <v>Kristýna Másilková</v>
      </c>
      <c r="D6" s="97" t="str">
        <f>IF(E17="není"," ",E17)</f>
        <v xml:space="preserve"> 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str">
        <f>IF(C13="OB-Z",Startovka!I8,IF(C13="OB1",Startovka!I12,IF(C13="OB2",Startovka!I16,IF(C13="OB3",Startovka!I20))))</f>
        <v>Vilemína Kracíková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 t="str">
        <f>Startovka!B15</f>
        <v>Markéta Korintová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 t="str">
        <f>Startovka!C15</f>
        <v>Amazing Amber Bohemia Grant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 t="str">
        <f>Startovka!D15</f>
        <v>Pudl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Startovka!A15</f>
        <v>14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 t="str">
        <f>Startovka!E15</f>
        <v>OB-Z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>
        <f>Výsledky!G15</f>
        <v>4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str">
        <f>IF(C13="OB-Z",Startovka!I7,IF(C13="OB1",Startovka!I11,IF(C13="OB2",Startovka!I15,IF(C13="OB3",Startovka!I19))))</f>
        <v>Kristýna Másilková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6.5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19.5</v>
      </c>
      <c r="H24" s="64">
        <f t="shared" si="0"/>
        <v>19.5</v>
      </c>
      <c r="I24" s="64">
        <f t="shared" si="1"/>
        <v>9.75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5" x14ac:dyDescent="0.35">
      <c r="A28" s="50"/>
      <c r="B28" s="101" t="s">
        <v>67</v>
      </c>
      <c r="C28" s="101"/>
      <c r="D28" s="104">
        <f>IF(G13="ano","0",IF(G14="ano",H28-20,SUM(G18:G27)))</f>
        <v>216.5</v>
      </c>
      <c r="E28" s="104"/>
      <c r="F28" s="104"/>
      <c r="G28" s="104"/>
      <c r="H28" s="64">
        <f>SUM(G18:G27)</f>
        <v>216.5</v>
      </c>
      <c r="I28" s="64"/>
    </row>
    <row r="29" spans="1:9" ht="15.5" x14ac:dyDescent="0.35">
      <c r="A29" s="50"/>
      <c r="B29" s="101" t="s">
        <v>68</v>
      </c>
      <c r="C29" s="101"/>
      <c r="D29" s="102" t="str">
        <f>IF(G13="ano","Diskvalifikace",IF(Startovka!F2="N","Nenastoupil",IF(D28&gt;=256,"Výborně",IF(D28&gt;=224,"Velmi dobře",IF(D28&gt;=192,"Dobře",IF(D28&lt;=191.9,"Nehodnocen"," "))))))</f>
        <v>Dobře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Startovka!B16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Startovka!C16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Startovka!D16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Startovka!A16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Startovka!E16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Výsledky!G16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Startovka!B17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Startovka!C17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Startovka!D17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Startovka!A17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Startovka!E17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Výsledky!G17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Startovka!B18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Startovka!C18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Startovka!D18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Startovka!A18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Startovka!E18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Výsledky!G18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Startovka!B19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Startovka!C19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Startovka!D19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Startovka!A19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Startovka!E19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Výsledky!G19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Startovka!B20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Startovka!C20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Startovka!D20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Startovka!A20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Startovka!E20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Výsledky!G20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Startovka!B21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Startovka!C21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Startovka!D21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Startovka!A21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Startovka!E21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Výsledky!G21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Startovka!B22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Startovka!C22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Startovka!D22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Startovka!A22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Startovka!E22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Výsledky!G22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Startovka!B23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Startovka!C23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Startovka!D23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Startovka!A23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Startovka!E23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Výsledky!G23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Startovka!B24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Startovka!C24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Startovka!D24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Startovka!A24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Startovka!E24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Výsledky!G24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Startovka!B25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Startovka!C25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Startovka!D25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Startovka!A25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Startovka!E25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Výsledky!G25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Startovka!B26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Startovka!C26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Startovka!D26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Startovka!A26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Startovka!E26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Výsledky!G26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Startovka!B27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Startovka!C27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Startovka!D27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Startovka!A27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Startovka!E27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Výsledky!G27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5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Startovka!B28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Startovka!C28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Startovka!D28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Startovka!A28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Startovka!E28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Výsledky!G28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Startovka!B29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Startovka!C29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Startovka!D29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Startovka!A29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Startovka!E29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Výsledky!G29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Startovka!B30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Startovka!C30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Startovka!D30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Startovka!A30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Startovka!E30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Výsledky!G30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Startovka!B31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Startovka!C31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Startovka!D31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Startovka!A31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Startovka!E31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Výsledky!G31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Startovka!B32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Startovka!C32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Startovka!D32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Startovka!A32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Startovka!E32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Výsledky!G32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Startovka!B33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Startovka!C33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Startovka!D33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Startovka!A33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Startovka!E33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Výsledky!G33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Startovka!B34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Startovka!C34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Startovka!D34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Startovka!A34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Startovka!E34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Výsledky!G34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Startovka!B35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Startovka!C35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Startovka!D35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Startovka!A35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Startovka!E35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Výsledky!G35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Startovka!B36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Startovka!C36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Startovka!D36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Startovka!A36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Startovka!E36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Výsledky!G36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Startovka!B37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Startovka!C37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Startovka!D37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Startovka!A37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Startovka!E37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Výsledky!G37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Startovka!B38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Startovka!C38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Startovka!D38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Startovka!A38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Startovka!E38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Výsledky!G38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Startovka!B39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Startovka!C39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Startovka!D39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Startovka!A39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Startovka!E39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Výsledky!G39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Startovka!B40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Startovka!C40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Startovka!D40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Startovka!A40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Startovka!E40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Výsledky!G40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Startovka!B41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Startovka!C41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Startovka!D41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Startovka!A41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Startovka!E41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Výsledky!G41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Startovka!B42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Startovka!C42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Startovka!D42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Startovka!A42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Startovka!E42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Výsledky!G42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Startovka!B43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Startovka!C43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Startovka!D43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Startovka!A43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Startovka!E43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Výsledky!G43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Startovka!B44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Startovka!C44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Startovka!D44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Startovka!A44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Startovka!E44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Výsledky!G44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Startovka!B45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Startovka!C45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Startovka!D45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Startovka!A45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Startovka!E45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Výsledky!G45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Startovka!B46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Startovka!C46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Startovka!D46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Startovka!A46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Startovka!E46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Výsledky!G46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Startovka!B47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Startovka!C47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Startovka!D47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Startovka!A47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Startovka!E47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Výsledky!G47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Startovka!B48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Startovka!C48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Startovka!D48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Startovka!A48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Startovka!E48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Výsledky!G48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Startovka!B49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Startovka!C49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Startovka!D49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Startovka!A49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Startovka!E49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Výsledky!G49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Startovka!B50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Startovka!C50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Startovka!D50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Startovka!A50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Startovka!E50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Výsledky!G50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5" x14ac:dyDescent="0.35"/>
  <cols>
    <col min="1" max="1" width="13.1640625" style="4" customWidth="1"/>
    <col min="2" max="2" width="6.6640625" style="4" customWidth="1"/>
    <col min="3" max="3" width="62.6640625" style="4" customWidth="1"/>
    <col min="4" max="5" width="14.58203125" style="4" customWidth="1"/>
    <col min="6" max="6" width="5.4140625" style="4" customWidth="1"/>
    <col min="7" max="7" width="16" style="4" customWidth="1"/>
    <col min="8" max="8" width="6.9140625" style="4" customWidth="1"/>
    <col min="9" max="9" width="7.6640625" style="4" customWidth="1"/>
    <col min="10" max="1025" width="8.08203125" style="4" customWidth="1"/>
    <col min="1026" max="1026" width="9" customWidth="1"/>
  </cols>
  <sheetData>
    <row r="1" spans="1:11" ht="21" x14ac:dyDescent="0.5">
      <c r="A1" s="93" t="s">
        <v>51</v>
      </c>
      <c r="B1" s="93"/>
      <c r="C1" s="93"/>
      <c r="D1" s="93"/>
      <c r="E1" s="93"/>
      <c r="F1" s="93"/>
      <c r="G1" s="93"/>
      <c r="H1" s="44"/>
    </row>
    <row r="2" spans="1:11" ht="129.75" customHeight="1" x14ac:dyDescent="0.5">
      <c r="A2" s="94"/>
      <c r="B2" s="94"/>
      <c r="C2" s="94"/>
      <c r="D2" s="94"/>
      <c r="E2" s="94"/>
      <c r="F2" s="94"/>
      <c r="G2" s="94"/>
      <c r="H2" s="44"/>
    </row>
    <row r="3" spans="1:11" ht="15.5" x14ac:dyDescent="0.35">
      <c r="A3" s="45" t="s">
        <v>52</v>
      </c>
      <c r="B3" s="45"/>
      <c r="C3" s="95" t="str">
        <f>Startovka!I2</f>
        <v>Kristýna Másilková</v>
      </c>
      <c r="D3" s="95"/>
      <c r="E3" s="95"/>
      <c r="F3" s="95"/>
      <c r="G3" s="95"/>
    </row>
    <row r="4" spans="1:11" ht="15.5" x14ac:dyDescent="0.35">
      <c r="A4" s="45" t="s">
        <v>53</v>
      </c>
      <c r="B4" s="45"/>
      <c r="C4" s="95" t="str">
        <f>Startovka!I3</f>
        <v>Březinevské zkoušky obedience</v>
      </c>
      <c r="D4" s="95"/>
      <c r="E4" s="95"/>
      <c r="F4" s="95"/>
      <c r="G4" s="95"/>
    </row>
    <row r="5" spans="1:11" ht="15.5" x14ac:dyDescent="0.35">
      <c r="A5" s="45" t="s">
        <v>54</v>
      </c>
      <c r="B5" s="45"/>
      <c r="C5" s="96">
        <f>Startovka!I4</f>
        <v>45170</v>
      </c>
      <c r="D5" s="96"/>
      <c r="E5" s="96"/>
      <c r="F5" s="96"/>
      <c r="G5" s="96"/>
      <c r="H5" s="46"/>
    </row>
    <row r="6" spans="1:11" ht="15.5" x14ac:dyDescent="0.3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4"/>
      <c r="I6" s="94"/>
      <c r="J6" s="94"/>
      <c r="K6" s="94"/>
    </row>
    <row r="7" spans="1:11" ht="15.5" x14ac:dyDescent="0.35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5" x14ac:dyDescent="0.35">
      <c r="A8" s="45"/>
      <c r="B8" s="49"/>
      <c r="C8" s="50"/>
      <c r="D8" s="50"/>
      <c r="E8" s="50"/>
      <c r="F8" s="50"/>
      <c r="G8" s="50"/>
    </row>
    <row r="9" spans="1:11" ht="20.149999999999999" customHeight="1" x14ac:dyDescent="0.35">
      <c r="A9" s="98" t="s">
        <v>57</v>
      </c>
      <c r="B9" s="98"/>
      <c r="C9" s="48">
        <f>Startovka!B51</f>
        <v>0</v>
      </c>
      <c r="D9" s="99" t="s">
        <v>58</v>
      </c>
      <c r="E9" s="99"/>
      <c r="F9" s="99"/>
      <c r="G9" s="99"/>
    </row>
    <row r="10" spans="1:11" ht="20.149999999999999" customHeight="1" x14ac:dyDescent="0.35">
      <c r="A10" s="98" t="s">
        <v>59</v>
      </c>
      <c r="B10" s="98"/>
      <c r="C10" s="48">
        <f>Startovka!C51</f>
        <v>0</v>
      </c>
      <c r="D10" s="100" t="s">
        <v>60</v>
      </c>
      <c r="E10" s="100"/>
      <c r="F10" s="100"/>
      <c r="G10" s="100"/>
    </row>
    <row r="11" spans="1:11" ht="20.149999999999999" customHeight="1" x14ac:dyDescent="0.35">
      <c r="A11" s="98" t="s">
        <v>61</v>
      </c>
      <c r="B11" s="98"/>
      <c r="C11" s="48">
        <f>Startovka!D51</f>
        <v>0</v>
      </c>
      <c r="D11" s="100"/>
      <c r="E11" s="100"/>
      <c r="F11" s="100"/>
      <c r="G11" s="100"/>
    </row>
    <row r="12" spans="1:11" ht="20.149999999999999" customHeight="1" x14ac:dyDescent="0.35">
      <c r="A12" s="98" t="s">
        <v>62</v>
      </c>
      <c r="B12" s="98"/>
      <c r="C12" s="48">
        <f>Startovka!A51</f>
        <v>0</v>
      </c>
      <c r="D12" s="100"/>
      <c r="E12" s="100"/>
      <c r="F12" s="100"/>
      <c r="G12" s="100"/>
    </row>
    <row r="13" spans="1:11" ht="20.149999999999999" customHeight="1" x14ac:dyDescent="0.35">
      <c r="A13" s="98" t="s">
        <v>63</v>
      </c>
      <c r="B13" s="98"/>
      <c r="C13" s="48">
        <f>Startovka!E51</f>
        <v>0</v>
      </c>
      <c r="D13" s="103" t="s">
        <v>64</v>
      </c>
      <c r="E13" s="103"/>
      <c r="F13" s="103"/>
      <c r="G13" s="51"/>
    </row>
    <row r="14" spans="1:11" ht="20.149999999999999" customHeight="1" x14ac:dyDescent="0.35">
      <c r="A14" s="98" t="s">
        <v>65</v>
      </c>
      <c r="B14" s="98"/>
      <c r="C14" s="48" t="str">
        <f>Výsledky!G51</f>
        <v>neurčeno</v>
      </c>
      <c r="D14" s="103" t="str">
        <f>IF(C13="OB3","Žlutá karta"," ")</f>
        <v xml:space="preserve"> </v>
      </c>
      <c r="E14" s="103"/>
      <c r="F14" s="103"/>
      <c r="G14" s="51"/>
    </row>
    <row r="15" spans="1:11" x14ac:dyDescent="0.35">
      <c r="A15" s="50"/>
      <c r="B15" s="50"/>
      <c r="C15" s="50"/>
      <c r="D15" s="50"/>
      <c r="E15" s="50"/>
      <c r="F15" s="50"/>
      <c r="G15" s="50"/>
    </row>
    <row r="16" spans="1:11" ht="46.5" x14ac:dyDescent="0.3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5" x14ac:dyDescent="0.3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5" x14ac:dyDescent="0.3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5" x14ac:dyDescent="0.3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5" x14ac:dyDescent="0.3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5" x14ac:dyDescent="0.3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5" x14ac:dyDescent="0.3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5" x14ac:dyDescent="0.3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5" x14ac:dyDescent="0.3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5" x14ac:dyDescent="0.3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5" x14ac:dyDescent="0.3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5" x14ac:dyDescent="0.35">
      <c r="A28" s="50"/>
      <c r="B28" s="101" t="s">
        <v>67</v>
      </c>
      <c r="C28" s="101"/>
      <c r="D28" s="104" t="e">
        <f>IF(G13="ano","0",IF(G14="ano",H28-20,SUM(G18:G27)))</f>
        <v>#VALUE!</v>
      </c>
      <c r="E28" s="104"/>
      <c r="F28" s="104"/>
      <c r="G28" s="104"/>
      <c r="H28" s="64" t="e">
        <f>SUM(G18:G27)</f>
        <v>#VALUE!</v>
      </c>
      <c r="I28" s="64"/>
    </row>
    <row r="29" spans="1:9" ht="15.5" x14ac:dyDescent="0.35">
      <c r="A29" s="50"/>
      <c r="B29" s="101" t="s">
        <v>68</v>
      </c>
      <c r="C29" s="101"/>
      <c r="D29" s="102" t="e">
        <f>IF(G13="ano","Diskvalifikace",IF(Startovka!F2="N","Nenastoupil",IF(D28&gt;=256,"Výborně",IF(D28&gt;=224,"Velmi dobře",IF(D28&gt;=192,"Dobře",IF(D28&lt;=191.9,"Nehodnocen"," "))))))</f>
        <v>#VALUE!</v>
      </c>
      <c r="E29" s="102"/>
      <c r="F29" s="102"/>
      <c r="G29" s="102"/>
    </row>
    <row r="30" spans="1:9" x14ac:dyDescent="0.35">
      <c r="A30" s="50"/>
      <c r="B30" s="50"/>
      <c r="C30" s="50"/>
      <c r="D30" s="50"/>
      <c r="E30" s="50"/>
      <c r="F30" s="50"/>
      <c r="G30" s="50"/>
    </row>
    <row r="31" spans="1:9" x14ac:dyDescent="0.35">
      <c r="A31" s="50"/>
      <c r="B31" s="50"/>
      <c r="C31" s="50"/>
      <c r="D31" s="50"/>
      <c r="E31" s="50"/>
      <c r="F31" s="50"/>
      <c r="G31" s="50"/>
    </row>
    <row r="32" spans="1:9" x14ac:dyDescent="0.35">
      <c r="A32" s="50"/>
      <c r="B32" s="50"/>
      <c r="C32" s="50"/>
      <c r="D32" s="50"/>
      <c r="E32" s="50"/>
      <c r="F32" s="50"/>
      <c r="G32" s="50"/>
    </row>
    <row r="33" spans="1:7" x14ac:dyDescent="0.35">
      <c r="A33" s="50"/>
      <c r="B33" s="50"/>
      <c r="C33" s="50"/>
      <c r="D33" s="50"/>
      <c r="E33" s="50"/>
      <c r="F33" s="50"/>
      <c r="G33" s="50"/>
    </row>
    <row r="34" spans="1:7" x14ac:dyDescent="0.35">
      <c r="A34" s="50"/>
      <c r="B34" s="50"/>
      <c r="C34" s="50"/>
      <c r="D34" s="50"/>
      <c r="E34" s="50"/>
      <c r="F34" s="50"/>
      <c r="G34" s="50"/>
    </row>
    <row r="35" spans="1:7" x14ac:dyDescent="0.35">
      <c r="A35" s="50"/>
      <c r="B35" s="50"/>
      <c r="C35" s="50"/>
      <c r="D35" s="50"/>
      <c r="E35" s="50"/>
      <c r="F35" s="50"/>
      <c r="G35" s="50"/>
    </row>
    <row r="36" spans="1:7" x14ac:dyDescent="0.35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Kristýna</cp:lastModifiedBy>
  <cp:revision>1</cp:revision>
  <cp:lastPrinted>2022-02-05T09:03:23Z</cp:lastPrinted>
  <dcterms:created xsi:type="dcterms:W3CDTF">2020-01-31T23:26:18Z</dcterms:created>
  <dcterms:modified xsi:type="dcterms:W3CDTF">2023-09-04T18:10:29Z</dcterms:modified>
</cp:coreProperties>
</file>