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39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46.xml" ContentType="application/vnd.openxmlformats-officedocument.drawing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35.xml" ContentType="application/vnd.openxmlformats-officedocument.drawing+xml"/>
  <Override PartName="/xl/drawings/drawing44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drawings/drawing33.xml" ContentType="application/vnd.openxmlformats-officedocument.drawing+xml"/>
  <Override PartName="/xl/drawings/drawing42.xml" ContentType="application/vnd.openxmlformats-officedocument.drawing+xml"/>
  <Override PartName="/xl/drawings/drawing51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drawings/drawing40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drawings/drawing4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drawings/drawing45.xml" ContentType="application/vnd.openxmlformats-officedocument.drawing+xml"/>
  <Override PartName="/xl/drawings/drawing4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xl/drawings/drawing4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41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5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drawings/drawing48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37.xml" ContentType="application/vnd.openxmlformats-officedocument.drawing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75" windowWidth="19200" windowHeight="10950" tabRatio="965" activeTab="1"/>
  </bookViews>
  <sheets>
    <sheet name="Vstup" sheetId="41" r:id="rId1"/>
    <sheet name="výsledkovka" sheetId="40" r:id="rId2"/>
    <sheet name="01" sheetId="1" r:id="rId3"/>
    <sheet name="02" sheetId="92" r:id="rId4"/>
    <sheet name="03" sheetId="93" r:id="rId5"/>
    <sheet name="04" sheetId="94" r:id="rId6"/>
    <sheet name="05" sheetId="95" r:id="rId7"/>
    <sheet name="06" sheetId="96" r:id="rId8"/>
    <sheet name="07" sheetId="97" r:id="rId9"/>
    <sheet name="08" sheetId="98" r:id="rId10"/>
    <sheet name="09" sheetId="99" r:id="rId11"/>
    <sheet name="10" sheetId="100" r:id="rId12"/>
    <sheet name="11" sheetId="101" r:id="rId13"/>
    <sheet name="12" sheetId="102" r:id="rId14"/>
    <sheet name="13" sheetId="103" r:id="rId15"/>
    <sheet name="14" sheetId="104" r:id="rId16"/>
    <sheet name="15" sheetId="105" r:id="rId17"/>
    <sheet name="16" sheetId="106" r:id="rId18"/>
    <sheet name="17" sheetId="107" r:id="rId19"/>
    <sheet name="18" sheetId="108" r:id="rId20"/>
    <sheet name="19" sheetId="109" r:id="rId21"/>
    <sheet name="20" sheetId="110" r:id="rId22"/>
    <sheet name="21" sheetId="111" r:id="rId23"/>
    <sheet name="22" sheetId="112" r:id="rId24"/>
    <sheet name="23" sheetId="113" r:id="rId25"/>
    <sheet name="24" sheetId="114" r:id="rId26"/>
    <sheet name="25" sheetId="115" r:id="rId27"/>
    <sheet name="26" sheetId="116" r:id="rId28"/>
    <sheet name="27" sheetId="117" r:id="rId29"/>
    <sheet name="28" sheetId="118" r:id="rId30"/>
    <sheet name="29" sheetId="119" r:id="rId31"/>
    <sheet name="30" sheetId="120" r:id="rId32"/>
    <sheet name="31" sheetId="121" r:id="rId33"/>
    <sheet name="32" sheetId="122" r:id="rId34"/>
    <sheet name="33" sheetId="123" r:id="rId35"/>
    <sheet name="34" sheetId="124" r:id="rId36"/>
    <sheet name="35" sheetId="125" r:id="rId37"/>
    <sheet name="36" sheetId="126" r:id="rId38"/>
    <sheet name="37" sheetId="127" r:id="rId39"/>
    <sheet name="38" sheetId="128" r:id="rId40"/>
    <sheet name="39" sheetId="129" r:id="rId41"/>
    <sheet name="40" sheetId="130" r:id="rId42"/>
    <sheet name="41" sheetId="131" r:id="rId43"/>
    <sheet name="42" sheetId="132" r:id="rId44"/>
    <sheet name="43" sheetId="133" r:id="rId45"/>
    <sheet name="44" sheetId="134" r:id="rId46"/>
    <sheet name="45" sheetId="135" r:id="rId47"/>
    <sheet name="46" sheetId="136" r:id="rId48"/>
    <sheet name="47" sheetId="137" r:id="rId49"/>
    <sheet name="48" sheetId="138" r:id="rId50"/>
    <sheet name="49" sheetId="139" r:id="rId51"/>
    <sheet name="50" sheetId="140" r:id="rId52"/>
  </sheets>
  <calcPr calcId="125725"/>
</workbook>
</file>

<file path=xl/calcChain.xml><?xml version="1.0" encoding="utf-8"?>
<calcChain xmlns="http://schemas.openxmlformats.org/spreadsheetml/2006/main">
  <c r="C13" i="140"/>
  <c r="C11"/>
  <c r="C6"/>
  <c r="C8"/>
  <c r="H11"/>
  <c r="C7"/>
  <c r="C5"/>
  <c r="C13" i="139"/>
  <c r="C11"/>
  <c r="C8"/>
  <c r="C21" s="1"/>
  <c r="C7"/>
  <c r="C6"/>
  <c r="C5"/>
  <c r="C13" i="138"/>
  <c r="C11"/>
  <c r="C8"/>
  <c r="G25" s="1"/>
  <c r="H25"/>
  <c r="C7"/>
  <c r="C6"/>
  <c r="C5"/>
  <c r="C13" i="137"/>
  <c r="C11"/>
  <c r="C8"/>
  <c r="C17" s="1"/>
  <c r="C7"/>
  <c r="C6"/>
  <c r="C5"/>
  <c r="C13" i="136"/>
  <c r="C11"/>
  <c r="C8"/>
  <c r="G20" s="1"/>
  <c r="H20" s="1"/>
  <c r="C7"/>
  <c r="C6"/>
  <c r="C5"/>
  <c r="C13" i="135"/>
  <c r="C11"/>
  <c r="C8"/>
  <c r="C7"/>
  <c r="C6"/>
  <c r="C5"/>
  <c r="C13" i="134"/>
  <c r="C11"/>
  <c r="C8"/>
  <c r="G19" s="1"/>
  <c r="H19" s="1"/>
  <c r="C7"/>
  <c r="C6"/>
  <c r="C5"/>
  <c r="C13" i="133"/>
  <c r="C11"/>
  <c r="C8"/>
  <c r="C24"/>
  <c r="C7"/>
  <c r="C6"/>
  <c r="C5"/>
  <c r="C13" i="132"/>
  <c r="C11"/>
  <c r="C8"/>
  <c r="C7"/>
  <c r="C6"/>
  <c r="C5"/>
  <c r="C13" i="131"/>
  <c r="C11"/>
  <c r="C8"/>
  <c r="G21" s="1"/>
  <c r="C7"/>
  <c r="C6"/>
  <c r="C5"/>
  <c r="C13" i="130"/>
  <c r="C11"/>
  <c r="C8"/>
  <c r="C7"/>
  <c r="C6"/>
  <c r="C5"/>
  <c r="C13" i="129"/>
  <c r="C11"/>
  <c r="C8"/>
  <c r="C17" s="1"/>
  <c r="C7"/>
  <c r="C6"/>
  <c r="C5"/>
  <c r="C13" i="128"/>
  <c r="C11"/>
  <c r="C8"/>
  <c r="C7"/>
  <c r="C6"/>
  <c r="C5"/>
  <c r="C13" i="127"/>
  <c r="C11"/>
  <c r="C8"/>
  <c r="C7"/>
  <c r="C6"/>
  <c r="C5"/>
  <c r="C13" i="126"/>
  <c r="C11"/>
  <c r="C8"/>
  <c r="C7"/>
  <c r="C6"/>
  <c r="C5"/>
  <c r="C13" i="125"/>
  <c r="C11"/>
  <c r="C8"/>
  <c r="G24"/>
  <c r="H24" s="1"/>
  <c r="C7"/>
  <c r="C6"/>
  <c r="C5"/>
  <c r="C13" i="124"/>
  <c r="C11"/>
  <c r="C8"/>
  <c r="C23"/>
  <c r="C24"/>
  <c r="C7"/>
  <c r="C6"/>
  <c r="C5"/>
  <c r="C13" i="123"/>
  <c r="C11"/>
  <c r="C8"/>
  <c r="C25"/>
  <c r="C7"/>
  <c r="C6"/>
  <c r="C5"/>
  <c r="C13" i="122"/>
  <c r="C11"/>
  <c r="C8"/>
  <c r="C16" s="1"/>
  <c r="G25"/>
  <c r="H25" s="1"/>
  <c r="C7"/>
  <c r="C6"/>
  <c r="C5"/>
  <c r="C13" i="121"/>
  <c r="C11"/>
  <c r="C8"/>
  <c r="C17"/>
  <c r="H11"/>
  <c r="C7"/>
  <c r="C6"/>
  <c r="C5"/>
  <c r="C13" i="120"/>
  <c r="C11"/>
  <c r="C8"/>
  <c r="C25"/>
  <c r="G25"/>
  <c r="H25" s="1"/>
  <c r="C7"/>
  <c r="C6"/>
  <c r="C5"/>
  <c r="C13" i="119"/>
  <c r="C11"/>
  <c r="C8"/>
  <c r="C7"/>
  <c r="C6"/>
  <c r="C5"/>
  <c r="C13" i="118"/>
  <c r="C11"/>
  <c r="C8"/>
  <c r="G24"/>
  <c r="H24"/>
  <c r="C7"/>
  <c r="C6"/>
  <c r="C5"/>
  <c r="C13" i="117"/>
  <c r="C11"/>
  <c r="C8"/>
  <c r="C16"/>
  <c r="C7"/>
  <c r="C6"/>
  <c r="C5"/>
  <c r="C13" i="116"/>
  <c r="C11"/>
  <c r="C8"/>
  <c r="C18" s="1"/>
  <c r="C7"/>
  <c r="C6"/>
  <c r="C5"/>
  <c r="C13" i="115"/>
  <c r="C11"/>
  <c r="C8"/>
  <c r="C7"/>
  <c r="C6"/>
  <c r="C5"/>
  <c r="C13" i="114"/>
  <c r="C11"/>
  <c r="C8"/>
  <c r="G19" s="1"/>
  <c r="H19" s="1"/>
  <c r="C7"/>
  <c r="C6"/>
  <c r="C5"/>
  <c r="C13" i="113"/>
  <c r="C11"/>
  <c r="C8"/>
  <c r="G21"/>
  <c r="H21" s="1"/>
  <c r="C7"/>
  <c r="C6"/>
  <c r="C5"/>
  <c r="C13" i="112"/>
  <c r="C11"/>
  <c r="C8"/>
  <c r="C7"/>
  <c r="C6"/>
  <c r="C5"/>
  <c r="C13" i="111"/>
  <c r="C11"/>
  <c r="C8"/>
  <c r="C7"/>
  <c r="C6"/>
  <c r="C5"/>
  <c r="C13" i="110"/>
  <c r="C11"/>
  <c r="C8"/>
  <c r="C7"/>
  <c r="C6"/>
  <c r="C5"/>
  <c r="C13" i="109"/>
  <c r="C11"/>
  <c r="C8"/>
  <c r="G22"/>
  <c r="C7"/>
  <c r="C6"/>
  <c r="C5"/>
  <c r="C13" i="108"/>
  <c r="C11"/>
  <c r="C8"/>
  <c r="G17"/>
  <c r="H17"/>
  <c r="C7"/>
  <c r="C6"/>
  <c r="C5"/>
  <c r="C13" i="107"/>
  <c r="C11"/>
  <c r="C8"/>
  <c r="C17"/>
  <c r="C7"/>
  <c r="C6"/>
  <c r="C5"/>
  <c r="C13" i="106"/>
  <c r="C11"/>
  <c r="C8"/>
  <c r="C23" s="1"/>
  <c r="C7"/>
  <c r="C6"/>
  <c r="C5"/>
  <c r="C13" i="105"/>
  <c r="C11"/>
  <c r="C8"/>
  <c r="C7"/>
  <c r="C6"/>
  <c r="C5"/>
  <c r="C13" i="104"/>
  <c r="C11"/>
  <c r="C8"/>
  <c r="G19" s="1"/>
  <c r="H19" s="1"/>
  <c r="C7"/>
  <c r="C6"/>
  <c r="C5"/>
  <c r="C13" i="103"/>
  <c r="C11"/>
  <c r="C8"/>
  <c r="C7"/>
  <c r="C6"/>
  <c r="C5"/>
  <c r="C13" i="102"/>
  <c r="C11"/>
  <c r="C8"/>
  <c r="G20"/>
  <c r="H20" s="1"/>
  <c r="C7"/>
  <c r="C6"/>
  <c r="C5"/>
  <c r="C13" i="101"/>
  <c r="C11"/>
  <c r="C8"/>
  <c r="C17" s="1"/>
  <c r="C7"/>
  <c r="C6"/>
  <c r="C5"/>
  <c r="C13" i="100"/>
  <c r="C11"/>
  <c r="C8"/>
  <c r="G17"/>
  <c r="H17"/>
  <c r="C7"/>
  <c r="C6"/>
  <c r="C5"/>
  <c r="C13" i="99"/>
  <c r="C11"/>
  <c r="C8"/>
  <c r="C21"/>
  <c r="G16"/>
  <c r="H16" s="1"/>
  <c r="C7"/>
  <c r="C6"/>
  <c r="C5"/>
  <c r="C13" i="98"/>
  <c r="C11"/>
  <c r="C13" i="97"/>
  <c r="C11"/>
  <c r="C13" i="96"/>
  <c r="C11"/>
  <c r="C13" i="95"/>
  <c r="C11"/>
  <c r="C13" i="94"/>
  <c r="C11"/>
  <c r="C13" i="93"/>
  <c r="C11"/>
  <c r="C13" i="92"/>
  <c r="C11"/>
  <c r="C13" i="1"/>
  <c r="C11"/>
  <c r="C8" i="98"/>
  <c r="C7"/>
  <c r="C6"/>
  <c r="C5"/>
  <c r="C8" i="97"/>
  <c r="G23"/>
  <c r="H23" s="1"/>
  <c r="C7"/>
  <c r="C6"/>
  <c r="C5"/>
  <c r="C8" i="96"/>
  <c r="C7"/>
  <c r="C6"/>
  <c r="C5"/>
  <c r="C8" i="95"/>
  <c r="C7"/>
  <c r="C6"/>
  <c r="C5"/>
  <c r="C8" i="94"/>
  <c r="H12"/>
  <c r="C7"/>
  <c r="C6"/>
  <c r="C5"/>
  <c r="C8" i="93"/>
  <c r="H13"/>
  <c r="C7"/>
  <c r="C6"/>
  <c r="C5"/>
  <c r="I25" i="140"/>
  <c r="I24"/>
  <c r="I23"/>
  <c r="I22"/>
  <c r="I21"/>
  <c r="I20"/>
  <c r="I19"/>
  <c r="I18"/>
  <c r="I17"/>
  <c r="I16"/>
  <c r="C12"/>
  <c r="C10"/>
  <c r="C25"/>
  <c r="C3"/>
  <c r="C2"/>
  <c r="C1"/>
  <c r="I25" i="139"/>
  <c r="I24"/>
  <c r="I23"/>
  <c r="I22"/>
  <c r="I21"/>
  <c r="I20"/>
  <c r="I19"/>
  <c r="I18"/>
  <c r="I17"/>
  <c r="I16"/>
  <c r="C12"/>
  <c r="C10"/>
  <c r="C3"/>
  <c r="C2"/>
  <c r="C1"/>
  <c r="I25" i="138"/>
  <c r="I24"/>
  <c r="I23"/>
  <c r="I22"/>
  <c r="I21"/>
  <c r="I20"/>
  <c r="I19"/>
  <c r="I18"/>
  <c r="I17"/>
  <c r="I16"/>
  <c r="C12"/>
  <c r="C10"/>
  <c r="C3"/>
  <c r="C2"/>
  <c r="C1"/>
  <c r="I25" i="137"/>
  <c r="I24"/>
  <c r="I23"/>
  <c r="I22"/>
  <c r="I21"/>
  <c r="I20"/>
  <c r="I19"/>
  <c r="I18"/>
  <c r="I17"/>
  <c r="I16"/>
  <c r="C12"/>
  <c r="C10"/>
  <c r="C3"/>
  <c r="C2"/>
  <c r="C1"/>
  <c r="I25" i="136"/>
  <c r="I24"/>
  <c r="I23"/>
  <c r="I22"/>
  <c r="I21"/>
  <c r="I20"/>
  <c r="I19"/>
  <c r="I18"/>
  <c r="I17"/>
  <c r="I16"/>
  <c r="G16"/>
  <c r="H16" s="1"/>
  <c r="C12"/>
  <c r="C10"/>
  <c r="C16"/>
  <c r="C3"/>
  <c r="C2"/>
  <c r="C1"/>
  <c r="I25" i="135"/>
  <c r="I24"/>
  <c r="I23"/>
  <c r="I22"/>
  <c r="I21"/>
  <c r="I20"/>
  <c r="I19"/>
  <c r="I18"/>
  <c r="I17"/>
  <c r="I16"/>
  <c r="C12"/>
  <c r="C10"/>
  <c r="G25"/>
  <c r="H25" s="1"/>
  <c r="C3"/>
  <c r="C2"/>
  <c r="C1"/>
  <c r="I25" i="134"/>
  <c r="I24"/>
  <c r="I23"/>
  <c r="G23"/>
  <c r="H23" s="1"/>
  <c r="I22"/>
  <c r="I21"/>
  <c r="I20"/>
  <c r="I19"/>
  <c r="I18"/>
  <c r="I17"/>
  <c r="I16"/>
  <c r="H14"/>
  <c r="I45" i="40" s="1"/>
  <c r="C12" i="134"/>
  <c r="C10"/>
  <c r="C3"/>
  <c r="C2"/>
  <c r="C1"/>
  <c r="I25" i="133"/>
  <c r="I24"/>
  <c r="I23"/>
  <c r="I22"/>
  <c r="I21"/>
  <c r="C21"/>
  <c r="I20"/>
  <c r="I19"/>
  <c r="C19"/>
  <c r="I18"/>
  <c r="I17"/>
  <c r="I16"/>
  <c r="C12"/>
  <c r="C10"/>
  <c r="C3"/>
  <c r="C2"/>
  <c r="C1"/>
  <c r="I25" i="132"/>
  <c r="I24"/>
  <c r="I23"/>
  <c r="I22"/>
  <c r="I21"/>
  <c r="I20"/>
  <c r="I19"/>
  <c r="I18"/>
  <c r="I17"/>
  <c r="C17"/>
  <c r="I16"/>
  <c r="G16"/>
  <c r="H16"/>
  <c r="H13"/>
  <c r="C12"/>
  <c r="C10"/>
  <c r="C16"/>
  <c r="C3"/>
  <c r="C2"/>
  <c r="C1"/>
  <c r="I25" i="131"/>
  <c r="I24"/>
  <c r="I23"/>
  <c r="I22"/>
  <c r="I21"/>
  <c r="I20"/>
  <c r="I19"/>
  <c r="I18"/>
  <c r="I17"/>
  <c r="I16"/>
  <c r="C12"/>
  <c r="C10"/>
  <c r="C3"/>
  <c r="C2"/>
  <c r="C1"/>
  <c r="I25" i="130"/>
  <c r="I24"/>
  <c r="I23"/>
  <c r="I22"/>
  <c r="I21"/>
  <c r="I20"/>
  <c r="I19"/>
  <c r="I18"/>
  <c r="I17"/>
  <c r="I16"/>
  <c r="C12"/>
  <c r="C10"/>
  <c r="C3"/>
  <c r="C2"/>
  <c r="C1"/>
  <c r="I25" i="129"/>
  <c r="I24"/>
  <c r="I23"/>
  <c r="I22"/>
  <c r="I21"/>
  <c r="I20"/>
  <c r="I19"/>
  <c r="G19"/>
  <c r="H19" s="1"/>
  <c r="I18"/>
  <c r="I17"/>
  <c r="I16"/>
  <c r="H13"/>
  <c r="C12"/>
  <c r="C10"/>
  <c r="C3"/>
  <c r="C2"/>
  <c r="C1"/>
  <c r="I25" i="128"/>
  <c r="I24"/>
  <c r="I23"/>
  <c r="I22"/>
  <c r="I21"/>
  <c r="I20"/>
  <c r="I19"/>
  <c r="I18"/>
  <c r="I17"/>
  <c r="I16"/>
  <c r="C12"/>
  <c r="C10"/>
  <c r="C3"/>
  <c r="C2"/>
  <c r="C1"/>
  <c r="I25" i="127"/>
  <c r="G25"/>
  <c r="H25" s="1"/>
  <c r="I24"/>
  <c r="I23"/>
  <c r="G23"/>
  <c r="H23" s="1"/>
  <c r="I22"/>
  <c r="I21"/>
  <c r="G21"/>
  <c r="H21" s="1"/>
  <c r="I20"/>
  <c r="I19"/>
  <c r="G19"/>
  <c r="H19" s="1"/>
  <c r="I18"/>
  <c r="I17"/>
  <c r="C17"/>
  <c r="I16"/>
  <c r="C12"/>
  <c r="C10"/>
  <c r="C3"/>
  <c r="C2"/>
  <c r="C1"/>
  <c r="I25" i="126"/>
  <c r="I24"/>
  <c r="I23"/>
  <c r="I22"/>
  <c r="I21"/>
  <c r="I20"/>
  <c r="I19"/>
  <c r="I18"/>
  <c r="I17"/>
  <c r="I16"/>
  <c r="C12"/>
  <c r="H11"/>
  <c r="C10"/>
  <c r="C3"/>
  <c r="C2"/>
  <c r="C1"/>
  <c r="I25" i="125"/>
  <c r="I24"/>
  <c r="I23"/>
  <c r="G23"/>
  <c r="H23" s="1"/>
  <c r="I22"/>
  <c r="I21"/>
  <c r="I20"/>
  <c r="I19"/>
  <c r="I18"/>
  <c r="G18"/>
  <c r="H18" s="1"/>
  <c r="I17"/>
  <c r="C17"/>
  <c r="I16"/>
  <c r="C16"/>
  <c r="H14"/>
  <c r="I36" i="40" s="1"/>
  <c r="C12" i="125"/>
  <c r="H11"/>
  <c r="C10"/>
  <c r="C3"/>
  <c r="C2"/>
  <c r="C1"/>
  <c r="I25" i="124"/>
  <c r="C25"/>
  <c r="I24"/>
  <c r="I23"/>
  <c r="I22"/>
  <c r="I21"/>
  <c r="I20"/>
  <c r="I19"/>
  <c r="I18"/>
  <c r="I17"/>
  <c r="I16"/>
  <c r="C16"/>
  <c r="H13"/>
  <c r="C12"/>
  <c r="C10"/>
  <c r="C3"/>
  <c r="C2"/>
  <c r="C1"/>
  <c r="I25" i="123"/>
  <c r="I24"/>
  <c r="I23"/>
  <c r="I22"/>
  <c r="I21"/>
  <c r="I20"/>
  <c r="I19"/>
  <c r="I18"/>
  <c r="I17"/>
  <c r="I16"/>
  <c r="H12"/>
  <c r="C12"/>
  <c r="C10"/>
  <c r="C3"/>
  <c r="C2"/>
  <c r="C1"/>
  <c r="I25" i="122"/>
  <c r="I24"/>
  <c r="G24"/>
  <c r="H24" s="1"/>
  <c r="I23"/>
  <c r="I22"/>
  <c r="G22"/>
  <c r="H22" s="1"/>
  <c r="I21"/>
  <c r="I20"/>
  <c r="G20"/>
  <c r="H20" s="1"/>
  <c r="I19"/>
  <c r="I18"/>
  <c r="G18"/>
  <c r="H18" s="1"/>
  <c r="I17"/>
  <c r="I16"/>
  <c r="G16"/>
  <c r="H16" s="1"/>
  <c r="C12"/>
  <c r="C10"/>
  <c r="C3"/>
  <c r="C2"/>
  <c r="C1"/>
  <c r="I25" i="121"/>
  <c r="I24"/>
  <c r="I23"/>
  <c r="I22"/>
  <c r="I21"/>
  <c r="I20"/>
  <c r="I19"/>
  <c r="I18"/>
  <c r="I17"/>
  <c r="I16"/>
  <c r="C16"/>
  <c r="C12"/>
  <c r="C10"/>
  <c r="G25"/>
  <c r="H25" s="1"/>
  <c r="C3"/>
  <c r="C2"/>
  <c r="C1"/>
  <c r="I25" i="120"/>
  <c r="I24"/>
  <c r="G24"/>
  <c r="H24"/>
  <c r="I23"/>
  <c r="I22"/>
  <c r="G22"/>
  <c r="H22"/>
  <c r="I21"/>
  <c r="I20"/>
  <c r="G20"/>
  <c r="H20"/>
  <c r="I19"/>
  <c r="I18"/>
  <c r="G18"/>
  <c r="H18"/>
  <c r="I17"/>
  <c r="I16"/>
  <c r="G16"/>
  <c r="H16"/>
  <c r="C12"/>
  <c r="H11"/>
  <c r="C10"/>
  <c r="C3"/>
  <c r="C2"/>
  <c r="C1"/>
  <c r="I25" i="119"/>
  <c r="I24"/>
  <c r="I23"/>
  <c r="I22"/>
  <c r="I21"/>
  <c r="I20"/>
  <c r="I19"/>
  <c r="I18"/>
  <c r="I17"/>
  <c r="I16"/>
  <c r="C12"/>
  <c r="C10"/>
  <c r="C3"/>
  <c r="C2"/>
  <c r="C1"/>
  <c r="I25" i="118"/>
  <c r="G25"/>
  <c r="H25"/>
  <c r="I24"/>
  <c r="I23"/>
  <c r="G23"/>
  <c r="H23"/>
  <c r="I22"/>
  <c r="I21"/>
  <c r="G21"/>
  <c r="H21"/>
  <c r="I20"/>
  <c r="I19"/>
  <c r="G19"/>
  <c r="H19"/>
  <c r="I18"/>
  <c r="I17"/>
  <c r="C17"/>
  <c r="I16"/>
  <c r="H13"/>
  <c r="C12"/>
  <c r="C10"/>
  <c r="C3"/>
  <c r="C2"/>
  <c r="C1"/>
  <c r="I25" i="117"/>
  <c r="I24"/>
  <c r="I23"/>
  <c r="I22"/>
  <c r="I21"/>
  <c r="I20"/>
  <c r="I19"/>
  <c r="I18"/>
  <c r="I17"/>
  <c r="I16"/>
  <c r="C12"/>
  <c r="H11"/>
  <c r="C10"/>
  <c r="C3"/>
  <c r="C2"/>
  <c r="C1"/>
  <c r="I25" i="116"/>
  <c r="I24"/>
  <c r="I23"/>
  <c r="I22"/>
  <c r="I21"/>
  <c r="I20"/>
  <c r="I19"/>
  <c r="I18"/>
  <c r="I17"/>
  <c r="I16"/>
  <c r="C12"/>
  <c r="C10"/>
  <c r="C3"/>
  <c r="C2"/>
  <c r="C1"/>
  <c r="I25" i="115"/>
  <c r="I24"/>
  <c r="I23"/>
  <c r="I22"/>
  <c r="I21"/>
  <c r="I20"/>
  <c r="I19"/>
  <c r="I18"/>
  <c r="I17"/>
  <c r="I16"/>
  <c r="C12"/>
  <c r="C10"/>
  <c r="C3"/>
  <c r="C2"/>
  <c r="C1"/>
  <c r="I25" i="114"/>
  <c r="I24"/>
  <c r="I23"/>
  <c r="I22"/>
  <c r="I21"/>
  <c r="I20"/>
  <c r="I19"/>
  <c r="I18"/>
  <c r="I17"/>
  <c r="I16"/>
  <c r="C12"/>
  <c r="C10"/>
  <c r="C3"/>
  <c r="C2"/>
  <c r="C1"/>
  <c r="I25" i="113"/>
  <c r="I24"/>
  <c r="G24"/>
  <c r="H24" s="1"/>
  <c r="I23"/>
  <c r="I22"/>
  <c r="G22"/>
  <c r="H22" s="1"/>
  <c r="I21"/>
  <c r="I20"/>
  <c r="G20"/>
  <c r="H20" s="1"/>
  <c r="I19"/>
  <c r="I18"/>
  <c r="G18"/>
  <c r="H18" s="1"/>
  <c r="I17"/>
  <c r="I16"/>
  <c r="H13"/>
  <c r="C12"/>
  <c r="C10"/>
  <c r="C17"/>
  <c r="C3"/>
  <c r="C2"/>
  <c r="C1"/>
  <c r="I25" i="112"/>
  <c r="I24"/>
  <c r="I23"/>
  <c r="I22"/>
  <c r="I21"/>
  <c r="I20"/>
  <c r="I19"/>
  <c r="I18"/>
  <c r="I17"/>
  <c r="I16"/>
  <c r="C12"/>
  <c r="C10"/>
  <c r="C3"/>
  <c r="C2"/>
  <c r="C1"/>
  <c r="I25" i="111"/>
  <c r="I24"/>
  <c r="I23"/>
  <c r="I22"/>
  <c r="I21"/>
  <c r="I20"/>
  <c r="I19"/>
  <c r="I18"/>
  <c r="I17"/>
  <c r="I16"/>
  <c r="C12"/>
  <c r="C10"/>
  <c r="C3"/>
  <c r="C2"/>
  <c r="C1"/>
  <c r="I25" i="110"/>
  <c r="I24"/>
  <c r="I23"/>
  <c r="I22"/>
  <c r="I21"/>
  <c r="I20"/>
  <c r="I19"/>
  <c r="G19"/>
  <c r="H19" s="1"/>
  <c r="I18"/>
  <c r="I17"/>
  <c r="I16"/>
  <c r="C12"/>
  <c r="H11"/>
  <c r="C10"/>
  <c r="C3"/>
  <c r="C2"/>
  <c r="C1"/>
  <c r="I25" i="109"/>
  <c r="G25"/>
  <c r="H25"/>
  <c r="I24"/>
  <c r="G24"/>
  <c r="H24" s="1"/>
  <c r="I23"/>
  <c r="G23"/>
  <c r="H23" s="1"/>
  <c r="I22"/>
  <c r="H22"/>
  <c r="I21"/>
  <c r="G21"/>
  <c r="H21" s="1"/>
  <c r="I20"/>
  <c r="G20"/>
  <c r="H20" s="1"/>
  <c r="I19"/>
  <c r="G19"/>
  <c r="H19"/>
  <c r="I18"/>
  <c r="I17"/>
  <c r="I16"/>
  <c r="C12"/>
  <c r="C10"/>
  <c r="C17"/>
  <c r="C3"/>
  <c r="C2"/>
  <c r="C1"/>
  <c r="I25" i="108"/>
  <c r="I24"/>
  <c r="I23"/>
  <c r="I22"/>
  <c r="I21"/>
  <c r="I20"/>
  <c r="I19"/>
  <c r="I18"/>
  <c r="I17"/>
  <c r="I16"/>
  <c r="G16"/>
  <c r="H16" s="1"/>
  <c r="C12"/>
  <c r="C10"/>
  <c r="C3"/>
  <c r="C2"/>
  <c r="C1"/>
  <c r="I25" i="107"/>
  <c r="I24"/>
  <c r="I23"/>
  <c r="I22"/>
  <c r="I21"/>
  <c r="I20"/>
  <c r="I19"/>
  <c r="I18"/>
  <c r="I17"/>
  <c r="I16"/>
  <c r="G16"/>
  <c r="H16" s="1"/>
  <c r="C12"/>
  <c r="H11"/>
  <c r="C10"/>
  <c r="C3"/>
  <c r="C2"/>
  <c r="C1"/>
  <c r="I25" i="106"/>
  <c r="I24"/>
  <c r="I23"/>
  <c r="I22"/>
  <c r="I21"/>
  <c r="I20"/>
  <c r="I19"/>
  <c r="I18"/>
  <c r="I17"/>
  <c r="I16"/>
  <c r="C12"/>
  <c r="C10"/>
  <c r="C3"/>
  <c r="C2"/>
  <c r="C1"/>
  <c r="I25" i="105"/>
  <c r="I24"/>
  <c r="I23"/>
  <c r="I22"/>
  <c r="I21"/>
  <c r="I20"/>
  <c r="I19"/>
  <c r="I18"/>
  <c r="I17"/>
  <c r="I16"/>
  <c r="C12"/>
  <c r="C10"/>
  <c r="C3"/>
  <c r="C2"/>
  <c r="C1"/>
  <c r="I25" i="104"/>
  <c r="G25"/>
  <c r="H25" s="1"/>
  <c r="I24"/>
  <c r="I23"/>
  <c r="I22"/>
  <c r="I21"/>
  <c r="G21"/>
  <c r="H21" s="1"/>
  <c r="I20"/>
  <c r="I19"/>
  <c r="I18"/>
  <c r="I17"/>
  <c r="C17"/>
  <c r="I16"/>
  <c r="C12"/>
  <c r="C10"/>
  <c r="C16"/>
  <c r="C3"/>
  <c r="C2"/>
  <c r="C1"/>
  <c r="I25" i="103"/>
  <c r="I24"/>
  <c r="I23"/>
  <c r="I22"/>
  <c r="I21"/>
  <c r="I20"/>
  <c r="I19"/>
  <c r="I18"/>
  <c r="I17"/>
  <c r="I16"/>
  <c r="C12"/>
  <c r="C10"/>
  <c r="C16"/>
  <c r="C3"/>
  <c r="C2"/>
  <c r="C1"/>
  <c r="I25" i="102"/>
  <c r="I24"/>
  <c r="I23"/>
  <c r="I22"/>
  <c r="I21"/>
  <c r="I20"/>
  <c r="I19"/>
  <c r="I18"/>
  <c r="I17"/>
  <c r="I16"/>
  <c r="C12"/>
  <c r="H11"/>
  <c r="C10"/>
  <c r="C3"/>
  <c r="C2"/>
  <c r="C1"/>
  <c r="I25" i="101"/>
  <c r="I24"/>
  <c r="I23"/>
  <c r="I22"/>
  <c r="I21"/>
  <c r="I20"/>
  <c r="I19"/>
  <c r="I18"/>
  <c r="I17"/>
  <c r="I16"/>
  <c r="C12"/>
  <c r="C10"/>
  <c r="G25"/>
  <c r="H25" s="1"/>
  <c r="C3"/>
  <c r="C2"/>
  <c r="C1"/>
  <c r="I25" i="100"/>
  <c r="I24"/>
  <c r="I23"/>
  <c r="I22"/>
  <c r="I21"/>
  <c r="I20"/>
  <c r="I19"/>
  <c r="I18"/>
  <c r="I17"/>
  <c r="I16"/>
  <c r="C12"/>
  <c r="C10"/>
  <c r="C3"/>
  <c r="C2"/>
  <c r="C1"/>
  <c r="I25" i="99"/>
  <c r="I24"/>
  <c r="I23"/>
  <c r="I22"/>
  <c r="I21"/>
  <c r="I20"/>
  <c r="I19"/>
  <c r="I18"/>
  <c r="I17"/>
  <c r="I16"/>
  <c r="C12"/>
  <c r="C10"/>
  <c r="C3"/>
  <c r="C2"/>
  <c r="C1"/>
  <c r="I25" i="98"/>
  <c r="I24"/>
  <c r="I23"/>
  <c r="I22"/>
  <c r="I21"/>
  <c r="G21"/>
  <c r="H21" s="1"/>
  <c r="I20"/>
  <c r="I19"/>
  <c r="G19"/>
  <c r="H19" s="1"/>
  <c r="I18"/>
  <c r="I17"/>
  <c r="C17"/>
  <c r="I16"/>
  <c r="C12"/>
  <c r="H11"/>
  <c r="C10"/>
  <c r="C3"/>
  <c r="C2"/>
  <c r="C1"/>
  <c r="I25" i="97"/>
  <c r="I24"/>
  <c r="I23"/>
  <c r="I22"/>
  <c r="I21"/>
  <c r="I20"/>
  <c r="I19"/>
  <c r="I18"/>
  <c r="I17"/>
  <c r="I16"/>
  <c r="C12"/>
  <c r="C10"/>
  <c r="C3"/>
  <c r="C2"/>
  <c r="C1"/>
  <c r="I25" i="96"/>
  <c r="I24"/>
  <c r="G24"/>
  <c r="H24" s="1"/>
  <c r="I23"/>
  <c r="G23"/>
  <c r="H23" s="1"/>
  <c r="I22"/>
  <c r="I21"/>
  <c r="I20"/>
  <c r="G20"/>
  <c r="H20" s="1"/>
  <c r="I19"/>
  <c r="G19"/>
  <c r="H19" s="1"/>
  <c r="I18"/>
  <c r="I17"/>
  <c r="I16"/>
  <c r="C12"/>
  <c r="C10"/>
  <c r="C3"/>
  <c r="C2"/>
  <c r="C1"/>
  <c r="I25" i="95"/>
  <c r="I24"/>
  <c r="I23"/>
  <c r="I22"/>
  <c r="I21"/>
  <c r="I20"/>
  <c r="I19"/>
  <c r="I18"/>
  <c r="I17"/>
  <c r="I16"/>
  <c r="C12"/>
  <c r="C10"/>
  <c r="C3"/>
  <c r="C2"/>
  <c r="C1"/>
  <c r="I25" i="94"/>
  <c r="I24"/>
  <c r="I23"/>
  <c r="I22"/>
  <c r="I21"/>
  <c r="I20"/>
  <c r="I19"/>
  <c r="I18"/>
  <c r="I17"/>
  <c r="I16"/>
  <c r="G16"/>
  <c r="H16"/>
  <c r="C12"/>
  <c r="C10"/>
  <c r="C3"/>
  <c r="C2"/>
  <c r="C1"/>
  <c r="I25" i="93"/>
  <c r="I24"/>
  <c r="G24"/>
  <c r="H24"/>
  <c r="I23"/>
  <c r="I22"/>
  <c r="G22"/>
  <c r="H22"/>
  <c r="I21"/>
  <c r="I20"/>
  <c r="G20"/>
  <c r="H20"/>
  <c r="I19"/>
  <c r="I18"/>
  <c r="G18"/>
  <c r="H18"/>
  <c r="I17"/>
  <c r="I16"/>
  <c r="G16"/>
  <c r="H16"/>
  <c r="C12"/>
  <c r="C10"/>
  <c r="C3"/>
  <c r="C2"/>
  <c r="C1"/>
  <c r="C8" i="92"/>
  <c r="C7"/>
  <c r="C6"/>
  <c r="C5"/>
  <c r="I25"/>
  <c r="I24"/>
  <c r="I23"/>
  <c r="I22"/>
  <c r="I21"/>
  <c r="I20"/>
  <c r="I19"/>
  <c r="I18"/>
  <c r="I17"/>
  <c r="I16"/>
  <c r="C12"/>
  <c r="C10"/>
  <c r="C3"/>
  <c r="C2"/>
  <c r="C1"/>
  <c r="G49" i="40"/>
  <c r="N32"/>
  <c r="N38"/>
  <c r="N48"/>
  <c r="M35"/>
  <c r="M49"/>
  <c r="M50"/>
  <c r="L32"/>
  <c r="L48"/>
  <c r="L49"/>
  <c r="K33"/>
  <c r="K42"/>
  <c r="K43"/>
  <c r="A15"/>
  <c r="B15"/>
  <c r="C15"/>
  <c r="D15"/>
  <c r="E15"/>
  <c r="N15"/>
  <c r="F15"/>
  <c r="A16"/>
  <c r="B16"/>
  <c r="C16"/>
  <c r="D16"/>
  <c r="E16"/>
  <c r="F16"/>
  <c r="A17"/>
  <c r="B17"/>
  <c r="C17"/>
  <c r="D17"/>
  <c r="E17"/>
  <c r="F17"/>
  <c r="A18"/>
  <c r="B18"/>
  <c r="C18"/>
  <c r="D18"/>
  <c r="E18"/>
  <c r="N18"/>
  <c r="F18"/>
  <c r="A19"/>
  <c r="B19"/>
  <c r="C19"/>
  <c r="D19"/>
  <c r="E19"/>
  <c r="F19"/>
  <c r="A20"/>
  <c r="B20"/>
  <c r="C20"/>
  <c r="D20"/>
  <c r="E20"/>
  <c r="F20"/>
  <c r="A21"/>
  <c r="B21"/>
  <c r="C21"/>
  <c r="D21"/>
  <c r="E21"/>
  <c r="M21" s="1"/>
  <c r="F21"/>
  <c r="A22"/>
  <c r="B22"/>
  <c r="C22"/>
  <c r="D22"/>
  <c r="E22"/>
  <c r="F22"/>
  <c r="A23"/>
  <c r="B23"/>
  <c r="C23"/>
  <c r="D23"/>
  <c r="E23"/>
  <c r="N23"/>
  <c r="F23"/>
  <c r="A24"/>
  <c r="B24"/>
  <c r="C24"/>
  <c r="D24"/>
  <c r="E24"/>
  <c r="L24"/>
  <c r="M24"/>
  <c r="F24"/>
  <c r="A25"/>
  <c r="B25"/>
  <c r="C25"/>
  <c r="D25"/>
  <c r="E25"/>
  <c r="N25"/>
  <c r="F25"/>
  <c r="A26"/>
  <c r="B26"/>
  <c r="C26"/>
  <c r="D26"/>
  <c r="E26"/>
  <c r="M26" s="1"/>
  <c r="F26"/>
  <c r="A27"/>
  <c r="B27"/>
  <c r="C27"/>
  <c r="D27"/>
  <c r="E27"/>
  <c r="L27"/>
  <c r="F27"/>
  <c r="A28"/>
  <c r="B28"/>
  <c r="C28"/>
  <c r="D28"/>
  <c r="E28"/>
  <c r="F28"/>
  <c r="A29"/>
  <c r="B29"/>
  <c r="C29"/>
  <c r="D29"/>
  <c r="E29"/>
  <c r="F29"/>
  <c r="A30"/>
  <c r="B30"/>
  <c r="C30"/>
  <c r="D30"/>
  <c r="E30"/>
  <c r="F30"/>
  <c r="A31"/>
  <c r="B31"/>
  <c r="C31"/>
  <c r="D31"/>
  <c r="E31"/>
  <c r="L31" s="1"/>
  <c r="F31"/>
  <c r="A32"/>
  <c r="B32"/>
  <c r="C32"/>
  <c r="D32"/>
  <c r="E32"/>
  <c r="G32"/>
  <c r="M32"/>
  <c r="F32"/>
  <c r="A33"/>
  <c r="B33"/>
  <c r="C33"/>
  <c r="D33"/>
  <c r="E33"/>
  <c r="F33"/>
  <c r="A34"/>
  <c r="B34"/>
  <c r="C34"/>
  <c r="D34"/>
  <c r="E34"/>
  <c r="G34" s="1"/>
  <c r="F34"/>
  <c r="A35"/>
  <c r="B35"/>
  <c r="C35"/>
  <c r="D35"/>
  <c r="E35"/>
  <c r="L35"/>
  <c r="F35"/>
  <c r="A36"/>
  <c r="B36"/>
  <c r="C36"/>
  <c r="D36"/>
  <c r="E36"/>
  <c r="F36"/>
  <c r="A37"/>
  <c r="B37"/>
  <c r="C37"/>
  <c r="D37"/>
  <c r="E37"/>
  <c r="G37" s="1"/>
  <c r="F37"/>
  <c r="A38"/>
  <c r="B38"/>
  <c r="C38"/>
  <c r="D38"/>
  <c r="E38"/>
  <c r="G38" s="1"/>
  <c r="F38"/>
  <c r="A39"/>
  <c r="B39"/>
  <c r="C39"/>
  <c r="D39"/>
  <c r="E39"/>
  <c r="K39" s="1"/>
  <c r="F39"/>
  <c r="A40"/>
  <c r="B40"/>
  <c r="C40"/>
  <c r="D40"/>
  <c r="E40"/>
  <c r="L40" s="1"/>
  <c r="G40"/>
  <c r="M40"/>
  <c r="F40"/>
  <c r="A41"/>
  <c r="B41"/>
  <c r="C41"/>
  <c r="D41"/>
  <c r="E41"/>
  <c r="F41"/>
  <c r="A42"/>
  <c r="B42"/>
  <c r="C42"/>
  <c r="D42"/>
  <c r="E42"/>
  <c r="F42"/>
  <c r="A43"/>
  <c r="B43"/>
  <c r="C43"/>
  <c r="D43"/>
  <c r="E43"/>
  <c r="M43" s="1"/>
  <c r="L43"/>
  <c r="F43"/>
  <c r="A44"/>
  <c r="B44"/>
  <c r="C44"/>
  <c r="D44"/>
  <c r="E44"/>
  <c r="N44" s="1"/>
  <c r="F44"/>
  <c r="A45"/>
  <c r="B45"/>
  <c r="C45"/>
  <c r="D45"/>
  <c r="E45"/>
  <c r="K45" s="1"/>
  <c r="F45"/>
  <c r="A46"/>
  <c r="B46"/>
  <c r="C46"/>
  <c r="D46"/>
  <c r="E46"/>
  <c r="F46"/>
  <c r="A47"/>
  <c r="B47"/>
  <c r="C47"/>
  <c r="D47"/>
  <c r="E47"/>
  <c r="K47" s="1"/>
  <c r="F47"/>
  <c r="A48"/>
  <c r="B48"/>
  <c r="C48"/>
  <c r="D48"/>
  <c r="E48"/>
  <c r="G48"/>
  <c r="M48"/>
  <c r="F48"/>
  <c r="A49"/>
  <c r="B49"/>
  <c r="C49"/>
  <c r="D49"/>
  <c r="E49"/>
  <c r="K49" s="1"/>
  <c r="N49"/>
  <c r="F49"/>
  <c r="A50"/>
  <c r="B50"/>
  <c r="C50"/>
  <c r="D50"/>
  <c r="E50"/>
  <c r="G50" s="1"/>
  <c r="N50"/>
  <c r="F50"/>
  <c r="A51"/>
  <c r="B51"/>
  <c r="C51"/>
  <c r="D51"/>
  <c r="E51"/>
  <c r="F51"/>
  <c r="A3"/>
  <c r="B3"/>
  <c r="C3"/>
  <c r="D3"/>
  <c r="E3"/>
  <c r="N3" s="1"/>
  <c r="F3"/>
  <c r="A4"/>
  <c r="B4"/>
  <c r="C4"/>
  <c r="D4"/>
  <c r="E4"/>
  <c r="F4"/>
  <c r="A5"/>
  <c r="B5"/>
  <c r="C5"/>
  <c r="D5"/>
  <c r="E5"/>
  <c r="F5"/>
  <c r="A6"/>
  <c r="B6"/>
  <c r="C6"/>
  <c r="D6"/>
  <c r="E6"/>
  <c r="F6"/>
  <c r="A7"/>
  <c r="B7"/>
  <c r="C7"/>
  <c r="D7"/>
  <c r="E7"/>
  <c r="M7" s="1"/>
  <c r="F7"/>
  <c r="A8"/>
  <c r="B8"/>
  <c r="C8"/>
  <c r="D8"/>
  <c r="E8"/>
  <c r="K8"/>
  <c r="F8"/>
  <c r="A9"/>
  <c r="B9"/>
  <c r="C9"/>
  <c r="D9"/>
  <c r="E9"/>
  <c r="F9"/>
  <c r="A10"/>
  <c r="B10"/>
  <c r="C10"/>
  <c r="D10"/>
  <c r="E10"/>
  <c r="M10" s="1"/>
  <c r="F10"/>
  <c r="A11"/>
  <c r="B11"/>
  <c r="C11"/>
  <c r="D11"/>
  <c r="E11"/>
  <c r="K11"/>
  <c r="F11"/>
  <c r="A12"/>
  <c r="B12"/>
  <c r="C12"/>
  <c r="D12"/>
  <c r="E12"/>
  <c r="F12"/>
  <c r="A13"/>
  <c r="B13"/>
  <c r="C13"/>
  <c r="D13"/>
  <c r="E13"/>
  <c r="F13"/>
  <c r="A14"/>
  <c r="B14"/>
  <c r="C14"/>
  <c r="D14"/>
  <c r="E14"/>
  <c r="M14" s="1"/>
  <c r="F14"/>
  <c r="A2"/>
  <c r="F2"/>
  <c r="E2"/>
  <c r="D2"/>
  <c r="C2"/>
  <c r="B2"/>
  <c r="C8" i="1"/>
  <c r="C7"/>
  <c r="C6"/>
  <c r="C5"/>
  <c r="I25"/>
  <c r="I24"/>
  <c r="I23"/>
  <c r="I22"/>
  <c r="I21"/>
  <c r="I20"/>
  <c r="I19"/>
  <c r="I18"/>
  <c r="I17"/>
  <c r="I16"/>
  <c r="C12"/>
  <c r="C10"/>
  <c r="C3"/>
  <c r="C2"/>
  <c r="C1"/>
  <c r="T70" i="41"/>
  <c r="T69"/>
  <c r="T68"/>
  <c r="T67"/>
  <c r="T66"/>
  <c r="T65"/>
  <c r="T64"/>
  <c r="T63"/>
  <c r="T62"/>
  <c r="T61"/>
  <c r="T52"/>
  <c r="T51"/>
  <c r="T50"/>
  <c r="T49"/>
  <c r="T48"/>
  <c r="T47"/>
  <c r="T46"/>
  <c r="T45"/>
  <c r="T44"/>
  <c r="T53"/>
  <c r="Q41"/>
  <c r="T43"/>
  <c r="T34"/>
  <c r="T33"/>
  <c r="T32"/>
  <c r="T31"/>
  <c r="T30"/>
  <c r="T29"/>
  <c r="T28"/>
  <c r="T35"/>
  <c r="T27"/>
  <c r="T26"/>
  <c r="T25"/>
  <c r="T16"/>
  <c r="T15"/>
  <c r="T14"/>
  <c r="T13"/>
  <c r="T12"/>
  <c r="T11"/>
  <c r="T10"/>
  <c r="T9"/>
  <c r="T8"/>
  <c r="T7"/>
  <c r="K6" i="40"/>
  <c r="M12"/>
  <c r="K12"/>
  <c r="M8"/>
  <c r="L25"/>
  <c r="M23"/>
  <c r="N43"/>
  <c r="K48"/>
  <c r="K44"/>
  <c r="K40"/>
  <c r="K32"/>
  <c r="K28"/>
  <c r="G21" i="1"/>
  <c r="H21" s="1"/>
  <c r="H13" i="138"/>
  <c r="G21"/>
  <c r="H21" s="1"/>
  <c r="C25" i="131"/>
  <c r="G18" i="127"/>
  <c r="H18" s="1"/>
  <c r="G22"/>
  <c r="H22" s="1"/>
  <c r="H11" i="124"/>
  <c r="C19"/>
  <c r="C21"/>
  <c r="G17"/>
  <c r="H17"/>
  <c r="H13" i="122"/>
  <c r="G19"/>
  <c r="H19" s="1"/>
  <c r="G21"/>
  <c r="H21" s="1"/>
  <c r="G23"/>
  <c r="H23" s="1"/>
  <c r="C17" i="120"/>
  <c r="G19"/>
  <c r="H19" s="1"/>
  <c r="G23"/>
  <c r="H23"/>
  <c r="C16" i="118"/>
  <c r="G16"/>
  <c r="H16" s="1"/>
  <c r="G18"/>
  <c r="H18"/>
  <c r="H26" s="1"/>
  <c r="D14" s="1"/>
  <c r="G20"/>
  <c r="H20" s="1"/>
  <c r="G22"/>
  <c r="H22" s="1"/>
  <c r="G25" i="117"/>
  <c r="H25" s="1"/>
  <c r="G19" i="113"/>
  <c r="H19"/>
  <c r="C25" i="108"/>
  <c r="G25" i="107"/>
  <c r="H25" s="1"/>
  <c r="G16" i="104"/>
  <c r="H16" s="1"/>
  <c r="G20"/>
  <c r="H20" s="1"/>
  <c r="H13" i="102"/>
  <c r="C16"/>
  <c r="H11" i="99"/>
  <c r="C17"/>
  <c r="G17"/>
  <c r="H17"/>
  <c r="C22"/>
  <c r="C20"/>
  <c r="G16" i="98"/>
  <c r="H16"/>
  <c r="G20"/>
  <c r="H20"/>
  <c r="C25"/>
  <c r="H13"/>
  <c r="C16" i="94"/>
  <c r="C25" i="93"/>
  <c r="G19"/>
  <c r="H19" s="1"/>
  <c r="G23"/>
  <c r="H23"/>
  <c r="H12" i="139"/>
  <c r="C23"/>
  <c r="H13" i="140"/>
  <c r="H12"/>
  <c r="C19"/>
  <c r="C23"/>
  <c r="C17" i="119"/>
  <c r="G16"/>
  <c r="H16" s="1"/>
  <c r="C16"/>
  <c r="G24"/>
  <c r="H24" s="1"/>
  <c r="G22"/>
  <c r="H22" s="1"/>
  <c r="G20"/>
  <c r="H20" s="1"/>
  <c r="G18"/>
  <c r="H18" s="1"/>
  <c r="G16" i="115"/>
  <c r="H16" s="1"/>
  <c r="G22"/>
  <c r="H22" s="1"/>
  <c r="G18"/>
  <c r="H18" s="1"/>
  <c r="C21"/>
  <c r="C20" i="119"/>
  <c r="C22"/>
  <c r="C16" i="123"/>
  <c r="G24"/>
  <c r="H24" s="1"/>
  <c r="G22"/>
  <c r="H22"/>
  <c r="G20"/>
  <c r="H20" s="1"/>
  <c r="H26" s="1"/>
  <c r="D14" s="1"/>
  <c r="G18"/>
  <c r="H18"/>
  <c r="C17" i="128"/>
  <c r="G17"/>
  <c r="H17" s="1"/>
  <c r="C19"/>
  <c r="H12" i="119"/>
  <c r="C19"/>
  <c r="C21"/>
  <c r="G16" i="117"/>
  <c r="H16" s="1"/>
  <c r="C17"/>
  <c r="H12" i="118"/>
  <c r="G17"/>
  <c r="H17" s="1"/>
  <c r="C18"/>
  <c r="C19"/>
  <c r="C20"/>
  <c r="C21"/>
  <c r="C22"/>
  <c r="C23"/>
  <c r="C24"/>
  <c r="C25"/>
  <c r="G16" i="121"/>
  <c r="H16"/>
  <c r="H26" s="1"/>
  <c r="D14" s="1"/>
  <c r="G17" i="122"/>
  <c r="H17" s="1"/>
  <c r="C18"/>
  <c r="C19"/>
  <c r="C20"/>
  <c r="C22"/>
  <c r="C23"/>
  <c r="C24"/>
  <c r="C20" i="126"/>
  <c r="G16" i="137"/>
  <c r="H16" s="1"/>
  <c r="H14"/>
  <c r="I48" i="40"/>
  <c r="H11" i="137"/>
  <c r="G25"/>
  <c r="H25"/>
  <c r="G23"/>
  <c r="H23" s="1"/>
  <c r="G21"/>
  <c r="H21"/>
  <c r="G19"/>
  <c r="H19" s="1"/>
  <c r="H13"/>
  <c r="C25"/>
  <c r="C21"/>
  <c r="C19"/>
  <c r="G17"/>
  <c r="H17"/>
  <c r="H12"/>
  <c r="C24"/>
  <c r="C22"/>
  <c r="C18"/>
  <c r="H12" i="117"/>
  <c r="G17"/>
  <c r="H17" s="1"/>
  <c r="C18"/>
  <c r="C19"/>
  <c r="C20"/>
  <c r="C21"/>
  <c r="C22"/>
  <c r="C23"/>
  <c r="C24"/>
  <c r="C25"/>
  <c r="H12" i="121"/>
  <c r="G17"/>
  <c r="H17" s="1"/>
  <c r="C18"/>
  <c r="C19"/>
  <c r="C20"/>
  <c r="C22"/>
  <c r="C23"/>
  <c r="C24"/>
  <c r="G25" i="126"/>
  <c r="H25" s="1"/>
  <c r="G23"/>
  <c r="H23" s="1"/>
  <c r="G21"/>
  <c r="H21" s="1"/>
  <c r="G19"/>
  <c r="H19" s="1"/>
  <c r="H13"/>
  <c r="H12"/>
  <c r="C22" i="116"/>
  <c r="H13" i="117"/>
  <c r="G18"/>
  <c r="H18"/>
  <c r="G19"/>
  <c r="H19" s="1"/>
  <c r="G20"/>
  <c r="H20"/>
  <c r="G21"/>
  <c r="H21" s="1"/>
  <c r="G22"/>
  <c r="H22"/>
  <c r="G23"/>
  <c r="H23" s="1"/>
  <c r="G24"/>
  <c r="H24"/>
  <c r="H11" i="118"/>
  <c r="G17" i="120"/>
  <c r="H17"/>
  <c r="C20"/>
  <c r="C21"/>
  <c r="C24"/>
  <c r="H13" i="121"/>
  <c r="G19"/>
  <c r="H19" s="1"/>
  <c r="G21"/>
  <c r="H21"/>
  <c r="G23"/>
  <c r="H23" s="1"/>
  <c r="H11" i="122"/>
  <c r="C17" i="124"/>
  <c r="G16"/>
  <c r="H16" s="1"/>
  <c r="G25"/>
  <c r="H25"/>
  <c r="G24"/>
  <c r="H24" s="1"/>
  <c r="G23"/>
  <c r="H23"/>
  <c r="G22"/>
  <c r="H22" s="1"/>
  <c r="G21"/>
  <c r="H21"/>
  <c r="G20"/>
  <c r="H20" s="1"/>
  <c r="G19"/>
  <c r="H19" s="1"/>
  <c r="G18"/>
  <c r="H18"/>
  <c r="H12"/>
  <c r="C18"/>
  <c r="C22"/>
  <c r="C18" i="126"/>
  <c r="G17" i="127"/>
  <c r="H17"/>
  <c r="C20"/>
  <c r="C21"/>
  <c r="C24"/>
  <c r="C25"/>
  <c r="G22" i="130"/>
  <c r="H22" s="1"/>
  <c r="C22"/>
  <c r="C21"/>
  <c r="C18" i="125"/>
  <c r="C21"/>
  <c r="C22"/>
  <c r="H11" i="127"/>
  <c r="H12" i="129"/>
  <c r="C19"/>
  <c r="C23"/>
  <c r="H21" i="131"/>
  <c r="H14"/>
  <c r="I42" i="40" s="1"/>
  <c r="C17" i="133"/>
  <c r="C16"/>
  <c r="G22"/>
  <c r="H22" s="1"/>
  <c r="G18"/>
  <c r="H18" s="1"/>
  <c r="H12" i="132"/>
  <c r="G17"/>
  <c r="H17" s="1"/>
  <c r="H26" s="1"/>
  <c r="D14" s="1"/>
  <c r="C18"/>
  <c r="C19"/>
  <c r="C20"/>
  <c r="C21"/>
  <c r="C22"/>
  <c r="C23"/>
  <c r="C24"/>
  <c r="C25"/>
  <c r="C23" i="136"/>
  <c r="G18" i="132"/>
  <c r="H18" s="1"/>
  <c r="G19"/>
  <c r="H19"/>
  <c r="G20"/>
  <c r="H20" s="1"/>
  <c r="G21"/>
  <c r="H21"/>
  <c r="G22"/>
  <c r="H22" s="1"/>
  <c r="G23"/>
  <c r="H23"/>
  <c r="G24"/>
  <c r="H24" s="1"/>
  <c r="G25"/>
  <c r="H25"/>
  <c r="C17" i="138"/>
  <c r="H11" i="132"/>
  <c r="H12" i="134"/>
  <c r="C21"/>
  <c r="G17" i="138"/>
  <c r="H17"/>
  <c r="C20"/>
  <c r="C24"/>
  <c r="C18" i="103"/>
  <c r="C22"/>
  <c r="C25"/>
  <c r="G16"/>
  <c r="H16"/>
  <c r="C17"/>
  <c r="C21" i="104"/>
  <c r="C25"/>
  <c r="C17" i="108"/>
  <c r="C18"/>
  <c r="C20"/>
  <c r="C22"/>
  <c r="C24"/>
  <c r="G25" i="112"/>
  <c r="H25" s="1"/>
  <c r="G23"/>
  <c r="H23" s="1"/>
  <c r="G20"/>
  <c r="H20" s="1"/>
  <c r="H13"/>
  <c r="C19" i="103"/>
  <c r="C21"/>
  <c r="C24"/>
  <c r="H13"/>
  <c r="G18"/>
  <c r="H18"/>
  <c r="G19"/>
  <c r="H19" s="1"/>
  <c r="H26" s="1"/>
  <c r="D14" s="1"/>
  <c r="G20"/>
  <c r="H20"/>
  <c r="G21"/>
  <c r="H21" s="1"/>
  <c r="G22"/>
  <c r="H22"/>
  <c r="G23"/>
  <c r="H23" s="1"/>
  <c r="G24"/>
  <c r="H24"/>
  <c r="G25"/>
  <c r="H25" s="1"/>
  <c r="C25" i="106"/>
  <c r="C18"/>
  <c r="H12" i="108"/>
  <c r="C19"/>
  <c r="C21"/>
  <c r="C23"/>
  <c r="H12" i="103"/>
  <c r="G17"/>
  <c r="H17"/>
  <c r="C20"/>
  <c r="C23"/>
  <c r="H11"/>
  <c r="C16" i="108"/>
  <c r="H11"/>
  <c r="G25"/>
  <c r="H25" s="1"/>
  <c r="G24"/>
  <c r="H24"/>
  <c r="G23"/>
  <c r="H23" s="1"/>
  <c r="G22"/>
  <c r="H22"/>
  <c r="G21"/>
  <c r="H21" s="1"/>
  <c r="G20"/>
  <c r="H20"/>
  <c r="G19"/>
  <c r="H19" s="1"/>
  <c r="H26" s="1"/>
  <c r="D14" s="1"/>
  <c r="G18"/>
  <c r="H18"/>
  <c r="H13"/>
  <c r="H12" i="109"/>
  <c r="G17"/>
  <c r="H17"/>
  <c r="C18"/>
  <c r="C19"/>
  <c r="C20"/>
  <c r="C21"/>
  <c r="C22"/>
  <c r="C23"/>
  <c r="C24"/>
  <c r="C25"/>
  <c r="G17" i="113"/>
  <c r="H17" s="1"/>
  <c r="C20"/>
  <c r="C21"/>
  <c r="C25"/>
  <c r="G17" i="107"/>
  <c r="H17" s="1"/>
  <c r="C20"/>
  <c r="C21"/>
  <c r="C24"/>
  <c r="C25"/>
  <c r="H11" i="109"/>
  <c r="C16"/>
  <c r="H12" i="111"/>
  <c r="C20"/>
  <c r="G18" i="107"/>
  <c r="H18" s="1"/>
  <c r="G20"/>
  <c r="H20" s="1"/>
  <c r="G22"/>
  <c r="H22"/>
  <c r="G24"/>
  <c r="H24" s="1"/>
  <c r="G16" i="109"/>
  <c r="H16" s="1"/>
  <c r="C23" i="110"/>
  <c r="C19" i="97"/>
  <c r="C22"/>
  <c r="G16" i="100"/>
  <c r="H16" s="1"/>
  <c r="C16"/>
  <c r="H11"/>
  <c r="G25"/>
  <c r="H25" s="1"/>
  <c r="G24"/>
  <c r="H24"/>
  <c r="G23"/>
  <c r="H23" s="1"/>
  <c r="G22"/>
  <c r="H22"/>
  <c r="G21"/>
  <c r="H21" s="1"/>
  <c r="G20"/>
  <c r="H20"/>
  <c r="G19"/>
  <c r="H19" s="1"/>
  <c r="G18"/>
  <c r="H18"/>
  <c r="H13"/>
  <c r="G16" i="101"/>
  <c r="H16" s="1"/>
  <c r="H13"/>
  <c r="C22"/>
  <c r="C17" i="100"/>
  <c r="C18"/>
  <c r="C20"/>
  <c r="C22"/>
  <c r="C24"/>
  <c r="G17" i="101"/>
  <c r="H17" s="1"/>
  <c r="C21"/>
  <c r="G25" i="99"/>
  <c r="H25"/>
  <c r="G24"/>
  <c r="H24" s="1"/>
  <c r="G23"/>
  <c r="H23"/>
  <c r="G22"/>
  <c r="H22" s="1"/>
  <c r="G21"/>
  <c r="H21"/>
  <c r="G20"/>
  <c r="H20" s="1"/>
  <c r="G19"/>
  <c r="H19"/>
  <c r="G18"/>
  <c r="H18" s="1"/>
  <c r="H13"/>
  <c r="C25"/>
  <c r="C24"/>
  <c r="H12"/>
  <c r="C16"/>
  <c r="C19"/>
  <c r="C23"/>
  <c r="H12" i="100"/>
  <c r="C19"/>
  <c r="C21"/>
  <c r="C23"/>
  <c r="C25"/>
  <c r="G20" i="101"/>
  <c r="H20" s="1"/>
  <c r="C18" i="98"/>
  <c r="C21"/>
  <c r="C22"/>
  <c r="G17" i="102"/>
  <c r="H17"/>
  <c r="C22"/>
  <c r="C23"/>
  <c r="G17" i="94"/>
  <c r="H17"/>
  <c r="C18"/>
  <c r="C20"/>
  <c r="C21"/>
  <c r="C22"/>
  <c r="C24"/>
  <c r="C25"/>
  <c r="G20" i="95"/>
  <c r="H20" s="1"/>
  <c r="G24"/>
  <c r="H24" s="1"/>
  <c r="C16" i="96"/>
  <c r="C20" i="95"/>
  <c r="H13" i="94"/>
  <c r="G18"/>
  <c r="H18"/>
  <c r="G19"/>
  <c r="H19" s="1"/>
  <c r="G20"/>
  <c r="H20"/>
  <c r="G21"/>
  <c r="H21" s="1"/>
  <c r="G22"/>
  <c r="H22"/>
  <c r="G23"/>
  <c r="H23" s="1"/>
  <c r="G24"/>
  <c r="H24"/>
  <c r="G25"/>
  <c r="H25" s="1"/>
  <c r="C16" i="95"/>
  <c r="G16" i="96"/>
  <c r="H16" s="1"/>
  <c r="C18" i="95"/>
  <c r="C22"/>
  <c r="H11" i="94"/>
  <c r="G16" i="95"/>
  <c r="H16"/>
  <c r="C18" i="96"/>
  <c r="C21"/>
  <c r="C22"/>
  <c r="H12" i="93"/>
  <c r="C20"/>
  <c r="C21"/>
  <c r="C24"/>
  <c r="H14" i="120"/>
  <c r="I31" i="40"/>
  <c r="H14" i="132"/>
  <c r="I43" i="40"/>
  <c r="H14" i="126"/>
  <c r="I37" i="40"/>
  <c r="H14" i="118"/>
  <c r="I29" i="40"/>
  <c r="H14" i="140"/>
  <c r="I51" i="40"/>
  <c r="H14" i="121"/>
  <c r="I32" i="40"/>
  <c r="H14" i="124"/>
  <c r="I35" i="40"/>
  <c r="H14" i="133"/>
  <c r="I44" i="40"/>
  <c r="H14" i="117"/>
  <c r="I28" i="40"/>
  <c r="G18" i="1"/>
  <c r="H18"/>
  <c r="C24"/>
  <c r="C20"/>
  <c r="K2" i="40"/>
  <c r="N2"/>
  <c r="C22" i="140"/>
  <c r="C18"/>
  <c r="C17"/>
  <c r="G25"/>
  <c r="H25"/>
  <c r="G23"/>
  <c r="H23" s="1"/>
  <c r="G21"/>
  <c r="H21"/>
  <c r="G19"/>
  <c r="H19" s="1"/>
  <c r="C21"/>
  <c r="C24"/>
  <c r="C20"/>
  <c r="G17"/>
  <c r="H17"/>
  <c r="G16"/>
  <c r="H16"/>
  <c r="G24"/>
  <c r="H24"/>
  <c r="G22"/>
  <c r="H22"/>
  <c r="G20"/>
  <c r="H20"/>
  <c r="G18"/>
  <c r="H18"/>
  <c r="C16"/>
  <c r="G16" i="139"/>
  <c r="H16" s="1"/>
  <c r="H11"/>
  <c r="C23" i="138"/>
  <c r="C19"/>
  <c r="H12"/>
  <c r="C16"/>
  <c r="G18"/>
  <c r="H18"/>
  <c r="G20"/>
  <c r="H20"/>
  <c r="G22"/>
  <c r="H22"/>
  <c r="G24"/>
  <c r="H24"/>
  <c r="H14"/>
  <c r="I49" i="40"/>
  <c r="C22" i="138"/>
  <c r="C18"/>
  <c r="G16"/>
  <c r="H16"/>
  <c r="H11"/>
  <c r="G23"/>
  <c r="H23" s="1"/>
  <c r="G19"/>
  <c r="H19"/>
  <c r="C21"/>
  <c r="C25"/>
  <c r="C20" i="137"/>
  <c r="C23"/>
  <c r="G18"/>
  <c r="H18" s="1"/>
  <c r="G20"/>
  <c r="H20"/>
  <c r="G22"/>
  <c r="H22" s="1"/>
  <c r="G24"/>
  <c r="H24"/>
  <c r="C16"/>
  <c r="C18" i="136"/>
  <c r="H11"/>
  <c r="C25" i="135"/>
  <c r="C17"/>
  <c r="C20"/>
  <c r="G23"/>
  <c r="H23" s="1"/>
  <c r="G21"/>
  <c r="H21" s="1"/>
  <c r="G19"/>
  <c r="H19" s="1"/>
  <c r="C23"/>
  <c r="H12"/>
  <c r="C24" i="134"/>
  <c r="H11"/>
  <c r="C17"/>
  <c r="C19"/>
  <c r="H12" i="133"/>
  <c r="H13"/>
  <c r="G19"/>
  <c r="H19"/>
  <c r="G21"/>
  <c r="H21"/>
  <c r="G23"/>
  <c r="H23"/>
  <c r="G25"/>
  <c r="H25"/>
  <c r="G16"/>
  <c r="H16"/>
  <c r="C18"/>
  <c r="C20"/>
  <c r="C22"/>
  <c r="C19" i="131"/>
  <c r="C16"/>
  <c r="C17"/>
  <c r="G17" i="130"/>
  <c r="H17" s="1"/>
  <c r="C24"/>
  <c r="C25" i="128"/>
  <c r="G18"/>
  <c r="H18" s="1"/>
  <c r="G20"/>
  <c r="H20" s="1"/>
  <c r="G22"/>
  <c r="H22" s="1"/>
  <c r="G24"/>
  <c r="H24" s="1"/>
  <c r="C22"/>
  <c r="C24"/>
  <c r="C18" i="123"/>
  <c r="C20"/>
  <c r="C22"/>
  <c r="C24"/>
  <c r="H13"/>
  <c r="G19"/>
  <c r="H19" s="1"/>
  <c r="G21"/>
  <c r="H21" s="1"/>
  <c r="G23"/>
  <c r="H23" s="1"/>
  <c r="G25"/>
  <c r="H25" s="1"/>
  <c r="G16"/>
  <c r="H16" s="1"/>
  <c r="H14"/>
  <c r="I34" i="40" s="1"/>
  <c r="H11" i="123"/>
  <c r="C17"/>
  <c r="G17"/>
  <c r="H17" s="1"/>
  <c r="C19"/>
  <c r="C21"/>
  <c r="C23"/>
  <c r="C25" i="122"/>
  <c r="C21"/>
  <c r="H12"/>
  <c r="C17"/>
  <c r="G24" i="121"/>
  <c r="H24"/>
  <c r="G22"/>
  <c r="H22"/>
  <c r="G20"/>
  <c r="H20"/>
  <c r="G18"/>
  <c r="H18"/>
  <c r="C25"/>
  <c r="C21"/>
  <c r="C23" i="120"/>
  <c r="C19"/>
  <c r="H12"/>
  <c r="G21"/>
  <c r="H21" s="1"/>
  <c r="H26"/>
  <c r="D14" s="1"/>
  <c r="A18" s="1"/>
  <c r="H13"/>
  <c r="C16"/>
  <c r="C22"/>
  <c r="C18"/>
  <c r="C21" i="116"/>
  <c r="H11"/>
  <c r="C17"/>
  <c r="C20"/>
  <c r="C19"/>
  <c r="H13"/>
  <c r="H13" i="115"/>
  <c r="C24" i="114"/>
  <c r="G17"/>
  <c r="H17" s="1"/>
  <c r="C17"/>
  <c r="C19"/>
  <c r="G24"/>
  <c r="H24" s="1"/>
  <c r="G22"/>
  <c r="H22" s="1"/>
  <c r="G20"/>
  <c r="H20" s="1"/>
  <c r="G18"/>
  <c r="H18" s="1"/>
  <c r="C25"/>
  <c r="C22"/>
  <c r="G16"/>
  <c r="H16" s="1"/>
  <c r="G16" i="113"/>
  <c r="H16" s="1"/>
  <c r="C23"/>
  <c r="C19"/>
  <c r="H12"/>
  <c r="G25"/>
  <c r="H25"/>
  <c r="C16" i="111"/>
  <c r="G24"/>
  <c r="H24" s="1"/>
  <c r="G18"/>
  <c r="H18" s="1"/>
  <c r="C22" i="110"/>
  <c r="G17"/>
  <c r="H17" s="1"/>
  <c r="C25"/>
  <c r="G16"/>
  <c r="H16" s="1"/>
  <c r="C21"/>
  <c r="G18"/>
  <c r="H18" s="1"/>
  <c r="H13" i="107"/>
  <c r="C23"/>
  <c r="C19"/>
  <c r="H12"/>
  <c r="G23"/>
  <c r="H23" s="1"/>
  <c r="G21"/>
  <c r="H21" s="1"/>
  <c r="G19"/>
  <c r="H19" s="1"/>
  <c r="C22"/>
  <c r="C18"/>
  <c r="C20" i="106"/>
  <c r="G18"/>
  <c r="H18" s="1"/>
  <c r="C17"/>
  <c r="C24" i="105"/>
  <c r="G17"/>
  <c r="H17" s="1"/>
  <c r="C17"/>
  <c r="G25"/>
  <c r="H25"/>
  <c r="G21"/>
  <c r="H21"/>
  <c r="C25"/>
  <c r="H11"/>
  <c r="C19"/>
  <c r="C22"/>
  <c r="G16"/>
  <c r="H16"/>
  <c r="G22"/>
  <c r="H22"/>
  <c r="G20"/>
  <c r="H20"/>
  <c r="C21" i="102"/>
  <c r="H12"/>
  <c r="C25"/>
  <c r="C24"/>
  <c r="C20"/>
  <c r="G24"/>
  <c r="H24" s="1"/>
  <c r="G19"/>
  <c r="H19" s="1"/>
  <c r="G16"/>
  <c r="H16" s="1"/>
  <c r="G18"/>
  <c r="H18" s="1"/>
  <c r="C25" i="97"/>
  <c r="C21"/>
  <c r="H12"/>
  <c r="G16"/>
  <c r="H16"/>
  <c r="C16"/>
  <c r="G20"/>
  <c r="H20" s="1"/>
  <c r="G24"/>
  <c r="H24" s="1"/>
  <c r="C24"/>
  <c r="C20"/>
  <c r="C17"/>
  <c r="H11"/>
  <c r="G18"/>
  <c r="H18" s="1"/>
  <c r="G19"/>
  <c r="H19" s="1"/>
  <c r="G22"/>
  <c r="H22" s="1"/>
  <c r="C21" i="95"/>
  <c r="G17"/>
  <c r="H17"/>
  <c r="G25"/>
  <c r="H25"/>
  <c r="G23"/>
  <c r="H23"/>
  <c r="G21"/>
  <c r="H21"/>
  <c r="G19"/>
  <c r="H19"/>
  <c r="C25"/>
  <c r="C19"/>
  <c r="C23" i="94"/>
  <c r="C19"/>
  <c r="C23" i="93"/>
  <c r="C19"/>
  <c r="C17"/>
  <c r="H11"/>
  <c r="C22"/>
  <c r="C18"/>
  <c r="G17"/>
  <c r="H17"/>
  <c r="G25"/>
  <c r="H25"/>
  <c r="H26" s="1"/>
  <c r="D14" s="1"/>
  <c r="G21"/>
  <c r="H21"/>
  <c r="G24" i="92"/>
  <c r="H24"/>
  <c r="G19"/>
  <c r="H19"/>
  <c r="C21"/>
  <c r="G23" i="1"/>
  <c r="H23" s="1"/>
  <c r="C16"/>
  <c r="G20"/>
  <c r="H20"/>
  <c r="C19"/>
  <c r="G16"/>
  <c r="H16" s="1"/>
  <c r="G24"/>
  <c r="H24" s="1"/>
  <c r="M22" i="40"/>
  <c r="L22"/>
  <c r="N22"/>
  <c r="M16"/>
  <c r="L20"/>
  <c r="N20"/>
  <c r="M20"/>
  <c r="M18"/>
  <c r="L21"/>
  <c r="N16"/>
  <c r="M15"/>
  <c r="N14"/>
  <c r="M13"/>
  <c r="C18" i="97"/>
  <c r="G17"/>
  <c r="H17" s="1"/>
  <c r="G21" i="102"/>
  <c r="H21" s="1"/>
  <c r="C23" i="97"/>
  <c r="K13" i="40"/>
  <c r="G21" i="97"/>
  <c r="H21" s="1"/>
  <c r="H13"/>
  <c r="G25"/>
  <c r="H25"/>
  <c r="K7" i="40"/>
  <c r="C17" i="95"/>
  <c r="M6" i="40"/>
  <c r="C16" i="93"/>
  <c r="N4" i="40"/>
  <c r="K4"/>
  <c r="T71" i="41"/>
  <c r="T59"/>
  <c r="Q59"/>
  <c r="K16" i="40"/>
  <c r="N6"/>
  <c r="N11"/>
  <c r="N12"/>
  <c r="M2"/>
  <c r="N9"/>
  <c r="T41" i="41"/>
  <c r="N8" i="40"/>
  <c r="N13"/>
  <c r="N7"/>
  <c r="K15"/>
  <c r="M4"/>
  <c r="K14"/>
  <c r="M3"/>
  <c r="K18"/>
  <c r="N24"/>
  <c r="L23"/>
  <c r="M25"/>
  <c r="N26"/>
  <c r="N21"/>
  <c r="G25" i="106"/>
  <c r="H25" s="1"/>
  <c r="C16" i="107"/>
  <c r="C17" i="94"/>
  <c r="H26" i="124"/>
  <c r="D14" s="1"/>
  <c r="Q23" i="41"/>
  <c r="T23"/>
  <c r="H31" i="40"/>
  <c r="H13" i="92"/>
  <c r="G20"/>
  <c r="H20" s="1"/>
  <c r="C23"/>
  <c r="C20"/>
  <c r="C16"/>
  <c r="C18"/>
  <c r="G22"/>
  <c r="H22" s="1"/>
  <c r="H12"/>
  <c r="C22"/>
  <c r="G21"/>
  <c r="H21" s="1"/>
  <c r="G16"/>
  <c r="H16" s="1"/>
  <c r="C19"/>
  <c r="G25"/>
  <c r="H25" s="1"/>
  <c r="C17"/>
  <c r="C25"/>
  <c r="G18"/>
  <c r="H18"/>
  <c r="G23"/>
  <c r="H23"/>
  <c r="H11"/>
  <c r="G17"/>
  <c r="H17" s="1"/>
  <c r="K9" i="40"/>
  <c r="M9"/>
  <c r="G41"/>
  <c r="M41"/>
  <c r="N41"/>
  <c r="L41"/>
  <c r="G36"/>
  <c r="K36"/>
  <c r="L36"/>
  <c r="M36"/>
  <c r="K31"/>
  <c r="N31"/>
  <c r="N19"/>
  <c r="L19"/>
  <c r="C21" i="111"/>
  <c r="C17"/>
  <c r="G17"/>
  <c r="H17"/>
  <c r="C23"/>
  <c r="G21"/>
  <c r="H21" s="1"/>
  <c r="G25"/>
  <c r="H25" s="1"/>
  <c r="H13"/>
  <c r="G23"/>
  <c r="H23"/>
  <c r="C22"/>
  <c r="H11"/>
  <c r="G20"/>
  <c r="H20"/>
  <c r="G16"/>
  <c r="H16"/>
  <c r="C19"/>
  <c r="G19"/>
  <c r="H19" s="1"/>
  <c r="L26" i="40"/>
  <c r="M11"/>
  <c r="M19"/>
  <c r="C24" i="92"/>
  <c r="C25" i="111"/>
  <c r="G22"/>
  <c r="H22"/>
  <c r="C18"/>
  <c r="H26" i="94"/>
  <c r="D14" s="1"/>
  <c r="C24" i="111"/>
  <c r="K41" i="40"/>
  <c r="C17" i="1"/>
  <c r="C21"/>
  <c r="H11"/>
  <c r="C18"/>
  <c r="H12"/>
  <c r="C25"/>
  <c r="C23"/>
  <c r="G17"/>
  <c r="H17"/>
  <c r="H26" s="1"/>
  <c r="D14" s="1"/>
  <c r="H13"/>
  <c r="G19"/>
  <c r="H19" s="1"/>
  <c r="G22"/>
  <c r="H22" s="1"/>
  <c r="G25"/>
  <c r="H25" s="1"/>
  <c r="C22"/>
  <c r="N5" i="40"/>
  <c r="K5"/>
  <c r="M5"/>
  <c r="N51"/>
  <c r="N46"/>
  <c r="G46"/>
  <c r="M46"/>
  <c r="L46"/>
  <c r="K46"/>
  <c r="G31"/>
  <c r="C16" i="105"/>
  <c r="C21"/>
  <c r="G23"/>
  <c r="H23"/>
  <c r="G19"/>
  <c r="H19"/>
  <c r="C23"/>
  <c r="C18"/>
  <c r="C20"/>
  <c r="H12"/>
  <c r="G24"/>
  <c r="H24"/>
  <c r="G18"/>
  <c r="H18"/>
  <c r="H13"/>
  <c r="L45" i="40"/>
  <c r="M45"/>
  <c r="G45"/>
  <c r="L38"/>
  <c r="K38"/>
  <c r="M38"/>
  <c r="M33"/>
  <c r="L33"/>
  <c r="G33"/>
  <c r="N33"/>
  <c r="G28"/>
  <c r="N28"/>
  <c r="L28"/>
  <c r="M28"/>
  <c r="M31"/>
  <c r="N36"/>
  <c r="C24" i="112"/>
  <c r="C20"/>
  <c r="H12"/>
  <c r="C23"/>
  <c r="C19"/>
  <c r="C16"/>
  <c r="N39" i="40"/>
  <c r="M39"/>
  <c r="G39"/>
  <c r="L39"/>
  <c r="K17"/>
  <c r="T17" i="41"/>
  <c r="L47" i="40"/>
  <c r="L42"/>
  <c r="G44"/>
  <c r="M44"/>
  <c r="G35"/>
  <c r="N35"/>
  <c r="K35"/>
  <c r="L44"/>
  <c r="K50"/>
  <c r="L50"/>
  <c r="G20" i="106"/>
  <c r="H20" s="1"/>
  <c r="H13"/>
  <c r="C18" i="99"/>
  <c r="H13" i="109"/>
  <c r="G18"/>
  <c r="H18" s="1"/>
  <c r="H26" s="1"/>
  <c r="D14" s="1"/>
  <c r="H11" i="115"/>
  <c r="H14" i="122"/>
  <c r="I33" i="40"/>
  <c r="C20" i="124"/>
  <c r="C25" i="125"/>
  <c r="H13"/>
  <c r="G20"/>
  <c r="H20" s="1"/>
  <c r="G18" i="129"/>
  <c r="H18" s="1"/>
  <c r="T5" i="41"/>
  <c r="Q5"/>
  <c r="A15" i="123" l="1"/>
  <c r="A17"/>
  <c r="A18"/>
  <c r="H34" i="40"/>
  <c r="A16" i="123"/>
  <c r="A15" i="118"/>
  <c r="H29" i="40"/>
  <c r="A17" i="118"/>
  <c r="A18"/>
  <c r="A16"/>
  <c r="H2" i="40"/>
  <c r="L2" s="1"/>
  <c r="A16" i="1"/>
  <c r="H14" s="1"/>
  <c r="I2" i="40" s="1"/>
  <c r="A18" i="1"/>
  <c r="A17"/>
  <c r="A15"/>
  <c r="A17" i="132"/>
  <c r="A15"/>
  <c r="A18"/>
  <c r="H43" i="40"/>
  <c r="A16" i="132"/>
  <c r="H4" i="40"/>
  <c r="L4" s="1"/>
  <c r="A15" i="93"/>
  <c r="A18"/>
  <c r="A16"/>
  <c r="H14" s="1"/>
  <c r="I4" i="40" s="1"/>
  <c r="A17" i="93"/>
  <c r="A15" i="109"/>
  <c r="H14" s="1"/>
  <c r="I20" i="40" s="1"/>
  <c r="A18" i="109"/>
  <c r="A17"/>
  <c r="A16"/>
  <c r="H20" i="40"/>
  <c r="K20" s="1"/>
  <c r="A15" i="103"/>
  <c r="A16"/>
  <c r="H14" s="1"/>
  <c r="I14" i="40" s="1"/>
  <c r="H14"/>
  <c r="L14" s="1"/>
  <c r="A17" i="103"/>
  <c r="A18"/>
  <c r="H32" i="40"/>
  <c r="A16" i="121"/>
  <c r="A15"/>
  <c r="A18"/>
  <c r="A17"/>
  <c r="A17" i="108"/>
  <c r="A15"/>
  <c r="H14" s="1"/>
  <c r="I19" i="40" s="1"/>
  <c r="H19"/>
  <c r="K19" s="1"/>
  <c r="A16" i="108"/>
  <c r="A18"/>
  <c r="H35" i="40"/>
  <c r="A17" i="124"/>
  <c r="A16"/>
  <c r="A17" i="94"/>
  <c r="H5" i="40"/>
  <c r="L5" s="1"/>
  <c r="A15" i="94"/>
  <c r="M51" i="40"/>
  <c r="L51"/>
  <c r="G51"/>
  <c r="H26" i="105"/>
  <c r="D14" s="1"/>
  <c r="H26" i="107"/>
  <c r="D14" s="1"/>
  <c r="H26" i="111"/>
  <c r="D14" s="1"/>
  <c r="A15" i="124"/>
  <c r="H26" i="99"/>
  <c r="D14" s="1"/>
  <c r="A18" i="94"/>
  <c r="K51" i="40"/>
  <c r="A18" i="124"/>
  <c r="H26" i="97"/>
  <c r="D14" s="1"/>
  <c r="H26" i="138"/>
  <c r="D14" s="1"/>
  <c r="H26" i="137"/>
  <c r="D14" s="1"/>
  <c r="A15" i="120"/>
  <c r="A17"/>
  <c r="A16" i="94"/>
  <c r="H14" s="1"/>
  <c r="I5" i="40" s="1"/>
  <c r="H26" i="92"/>
  <c r="D14" s="1"/>
  <c r="A16" i="120"/>
  <c r="H26" i="140"/>
  <c r="D14" s="1"/>
  <c r="H26" i="100"/>
  <c r="D14" s="1"/>
  <c r="H26" i="117"/>
  <c r="D14" s="1"/>
  <c r="H26" i="122"/>
  <c r="D14" s="1"/>
  <c r="N30" i="40"/>
  <c r="M30"/>
  <c r="L30"/>
  <c r="K30"/>
  <c r="G30"/>
  <c r="G25" i="110"/>
  <c r="H25" s="1"/>
  <c r="G23"/>
  <c r="H23" s="1"/>
  <c r="G21"/>
  <c r="H21" s="1"/>
  <c r="C16"/>
  <c r="C20"/>
  <c r="G24"/>
  <c r="H24" s="1"/>
  <c r="G20"/>
  <c r="H20" s="1"/>
  <c r="C19"/>
  <c r="H11" i="112"/>
  <c r="G24"/>
  <c r="H24" s="1"/>
  <c r="G22"/>
  <c r="H22" s="1"/>
  <c r="G19"/>
  <c r="H19" s="1"/>
  <c r="C24" i="115"/>
  <c r="C18"/>
  <c r="G24"/>
  <c r="H24" s="1"/>
  <c r="G20"/>
  <c r="H20" s="1"/>
  <c r="H12"/>
  <c r="G17"/>
  <c r="H17" s="1"/>
  <c r="C22"/>
  <c r="C25"/>
  <c r="H12" i="128"/>
  <c r="C23"/>
  <c r="G25"/>
  <c r="H25" s="1"/>
  <c r="G21"/>
  <c r="H21" s="1"/>
  <c r="H13"/>
  <c r="H11"/>
  <c r="C21"/>
  <c r="C16" i="130"/>
  <c r="C25"/>
  <c r="C18"/>
  <c r="H13"/>
  <c r="H11"/>
  <c r="G24"/>
  <c r="H24" s="1"/>
  <c r="H12"/>
  <c r="G19"/>
  <c r="H19" s="1"/>
  <c r="G21"/>
  <c r="H21" s="1"/>
  <c r="G25"/>
  <c r="H25" s="1"/>
  <c r="G24" i="135"/>
  <c r="H24" s="1"/>
  <c r="G20"/>
  <c r="H20" s="1"/>
  <c r="H11"/>
  <c r="C22"/>
  <c r="H14"/>
  <c r="I46" i="40" s="1"/>
  <c r="H13" i="135"/>
  <c r="G27" i="40"/>
  <c r="M27"/>
  <c r="K27"/>
  <c r="N27"/>
  <c r="G18" i="95"/>
  <c r="H18" s="1"/>
  <c r="G22"/>
  <c r="H22" s="1"/>
  <c r="H11"/>
  <c r="C23"/>
  <c r="H12"/>
  <c r="H13"/>
  <c r="C24"/>
  <c r="G22" i="96"/>
  <c r="H22" s="1"/>
  <c r="G18"/>
  <c r="H18" s="1"/>
  <c r="H13"/>
  <c r="H11"/>
  <c r="C17"/>
  <c r="G17"/>
  <c r="H17" s="1"/>
  <c r="C20"/>
  <c r="C24"/>
  <c r="G25"/>
  <c r="H25" s="1"/>
  <c r="G21"/>
  <c r="H21" s="1"/>
  <c r="C25"/>
  <c r="H12"/>
  <c r="C19"/>
  <c r="C23"/>
  <c r="H11" i="113"/>
  <c r="C18"/>
  <c r="C24"/>
  <c r="C16"/>
  <c r="G23"/>
  <c r="H23" s="1"/>
  <c r="H26" s="1"/>
  <c r="D14" s="1"/>
  <c r="C22"/>
  <c r="H14" i="119"/>
  <c r="I30" i="40" s="1"/>
  <c r="G25" i="119"/>
  <c r="H25" s="1"/>
  <c r="G23"/>
  <c r="H23" s="1"/>
  <c r="G21"/>
  <c r="H21" s="1"/>
  <c r="G19"/>
  <c r="H19" s="1"/>
  <c r="H13"/>
  <c r="C18"/>
  <c r="C25"/>
  <c r="H11"/>
  <c r="C24"/>
  <c r="G17"/>
  <c r="H17" s="1"/>
  <c r="H26" s="1"/>
  <c r="D14" s="1"/>
  <c r="C23"/>
  <c r="C24" i="126"/>
  <c r="G17"/>
  <c r="H17" s="1"/>
  <c r="G24"/>
  <c r="H24" s="1"/>
  <c r="G22"/>
  <c r="H22" s="1"/>
  <c r="G20"/>
  <c r="H20" s="1"/>
  <c r="G18"/>
  <c r="H18" s="1"/>
  <c r="G16"/>
  <c r="H16" s="1"/>
  <c r="H26" s="1"/>
  <c r="D14" s="1"/>
  <c r="C23"/>
  <c r="C21"/>
  <c r="C25"/>
  <c r="C16"/>
  <c r="C17"/>
  <c r="C19"/>
  <c r="C22"/>
  <c r="C25" i="133"/>
  <c r="G17"/>
  <c r="H17" s="1"/>
  <c r="H26" s="1"/>
  <c r="D14" s="1"/>
  <c r="G24"/>
  <c r="H24" s="1"/>
  <c r="G20"/>
  <c r="H20" s="1"/>
  <c r="C23"/>
  <c r="H11"/>
  <c r="K34" i="40"/>
  <c r="L34"/>
  <c r="M37"/>
  <c r="C20" i="115"/>
  <c r="M34" i="40"/>
  <c r="M47"/>
  <c r="M17"/>
  <c r="G21" i="112"/>
  <c r="H21" s="1"/>
  <c r="G17"/>
  <c r="H17" s="1"/>
  <c r="C25"/>
  <c r="C22"/>
  <c r="N45" i="40"/>
  <c r="N10"/>
  <c r="K10"/>
  <c r="N17"/>
  <c r="G21" i="106"/>
  <c r="H21" s="1"/>
  <c r="G17"/>
  <c r="H17" s="1"/>
  <c r="H12" i="110"/>
  <c r="H13"/>
  <c r="C18"/>
  <c r="C18" i="114"/>
  <c r="H12"/>
  <c r="C16" i="115"/>
  <c r="G23"/>
  <c r="H23" s="1"/>
  <c r="G19"/>
  <c r="H19" s="1"/>
  <c r="G19" i="116"/>
  <c r="H19" s="1"/>
  <c r="C25"/>
  <c r="G24"/>
  <c r="H24" s="1"/>
  <c r="C24"/>
  <c r="G21"/>
  <c r="H21" s="1"/>
  <c r="H12"/>
  <c r="C16" i="128"/>
  <c r="C20"/>
  <c r="H14" i="130"/>
  <c r="I41" i="40" s="1"/>
  <c r="C21" i="131"/>
  <c r="G22"/>
  <c r="H22" s="1"/>
  <c r="G20"/>
  <c r="H20" s="1"/>
  <c r="G16"/>
  <c r="H16" s="1"/>
  <c r="G20" i="134"/>
  <c r="H20" s="1"/>
  <c r="G25"/>
  <c r="H25" s="1"/>
  <c r="C16"/>
  <c r="C16" i="135"/>
  <c r="C19"/>
  <c r="G17"/>
  <c r="H17" s="1"/>
  <c r="C21"/>
  <c r="G22"/>
  <c r="H22" s="1"/>
  <c r="C25" i="136"/>
  <c r="G23"/>
  <c r="H23" s="1"/>
  <c r="C19" i="101"/>
  <c r="C24" i="104"/>
  <c r="G17"/>
  <c r="H17" s="1"/>
  <c r="G23" i="130"/>
  <c r="H23" s="1"/>
  <c r="G18"/>
  <c r="H18" s="1"/>
  <c r="C18" i="129"/>
  <c r="C19" i="130"/>
  <c r="C17"/>
  <c r="G23" i="128"/>
  <c r="H23" s="1"/>
  <c r="C19" i="115"/>
  <c r="K3" i="40"/>
  <c r="N47"/>
  <c r="G43"/>
  <c r="G22" i="110"/>
  <c r="H22" s="1"/>
  <c r="H26" s="1"/>
  <c r="D14" s="1"/>
  <c r="G16" i="128"/>
  <c r="H16" s="1"/>
  <c r="L37" i="40"/>
  <c r="K37"/>
  <c r="G29"/>
  <c r="N29"/>
  <c r="M29"/>
  <c r="L29"/>
  <c r="C20" i="101"/>
  <c r="C16"/>
  <c r="G19"/>
  <c r="H19" s="1"/>
  <c r="G18"/>
  <c r="H18" s="1"/>
  <c r="H26" s="1"/>
  <c r="D14" s="1"/>
  <c r="H12"/>
  <c r="C23"/>
  <c r="C24"/>
  <c r="C18"/>
  <c r="G23"/>
  <c r="H23" s="1"/>
  <c r="G22"/>
  <c r="H22" s="1"/>
  <c r="C25"/>
  <c r="G24" i="104"/>
  <c r="H24" s="1"/>
  <c r="G18"/>
  <c r="H18" s="1"/>
  <c r="H26" s="1"/>
  <c r="D14" s="1"/>
  <c r="G22"/>
  <c r="H22" s="1"/>
  <c r="H12"/>
  <c r="C19"/>
  <c r="C23"/>
  <c r="H11"/>
  <c r="H13"/>
  <c r="C18"/>
  <c r="C22"/>
  <c r="C16" i="106"/>
  <c r="G16"/>
  <c r="H16" s="1"/>
  <c r="H12"/>
  <c r="G22"/>
  <c r="H22" s="1"/>
  <c r="H11"/>
  <c r="C22"/>
  <c r="C21"/>
  <c r="G21" i="114"/>
  <c r="H21" s="1"/>
  <c r="H26" s="1"/>
  <c r="D14" s="1"/>
  <c r="G25"/>
  <c r="H25" s="1"/>
  <c r="H13"/>
  <c r="C21"/>
  <c r="G23" i="116"/>
  <c r="H23" s="1"/>
  <c r="G18"/>
  <c r="H18" s="1"/>
  <c r="H14"/>
  <c r="I27" i="40" s="1"/>
  <c r="G24" i="129"/>
  <c r="H24" s="1"/>
  <c r="G21"/>
  <c r="H21" s="1"/>
  <c r="G16"/>
  <c r="H16" s="1"/>
  <c r="C16"/>
  <c r="C21"/>
  <c r="G22"/>
  <c r="H22" s="1"/>
  <c r="G23"/>
  <c r="H23" s="1"/>
  <c r="G20"/>
  <c r="H20" s="1"/>
  <c r="H11"/>
  <c r="G17"/>
  <c r="H17" s="1"/>
  <c r="C20"/>
  <c r="C24"/>
  <c r="H14"/>
  <c r="I40" i="40" s="1"/>
  <c r="H11" i="131"/>
  <c r="C22"/>
  <c r="C23"/>
  <c r="C24"/>
  <c r="C20"/>
  <c r="G17"/>
  <c r="H17" s="1"/>
  <c r="G23"/>
  <c r="H23" s="1"/>
  <c r="G19"/>
  <c r="H19" s="1"/>
  <c r="G22" i="134"/>
  <c r="H22" s="1"/>
  <c r="G18"/>
  <c r="H18" s="1"/>
  <c r="G16"/>
  <c r="H16" s="1"/>
  <c r="H13"/>
  <c r="C25"/>
  <c r="G17"/>
  <c r="H17" s="1"/>
  <c r="C22"/>
  <c r="C19" i="136"/>
  <c r="G18"/>
  <c r="H18" s="1"/>
  <c r="G22"/>
  <c r="H22" s="1"/>
  <c r="C22"/>
  <c r="G25"/>
  <c r="H25" s="1"/>
  <c r="G21"/>
  <c r="H21" s="1"/>
  <c r="G19"/>
  <c r="H19" s="1"/>
  <c r="C17"/>
  <c r="G17"/>
  <c r="H17" s="1"/>
  <c r="H26" s="1"/>
  <c r="D14" s="1"/>
  <c r="H12"/>
  <c r="H13"/>
  <c r="C21"/>
  <c r="C20"/>
  <c r="G19" i="139"/>
  <c r="H19" s="1"/>
  <c r="G23"/>
  <c r="H23" s="1"/>
  <c r="C20"/>
  <c r="C25"/>
  <c r="C22"/>
  <c r="G25"/>
  <c r="H25" s="1"/>
  <c r="G24"/>
  <c r="H24" s="1"/>
  <c r="G22"/>
  <c r="H22" s="1"/>
  <c r="G20"/>
  <c r="H20" s="1"/>
  <c r="G18"/>
  <c r="H18" s="1"/>
  <c r="H13"/>
  <c r="C16"/>
  <c r="G17"/>
  <c r="H17" s="1"/>
  <c r="C19"/>
  <c r="C24"/>
  <c r="G42" i="40"/>
  <c r="M42"/>
  <c r="N42"/>
  <c r="C16" i="98"/>
  <c r="G17"/>
  <c r="H17" s="1"/>
  <c r="H26" s="1"/>
  <c r="D14" s="1"/>
  <c r="C20"/>
  <c r="C24"/>
  <c r="G25"/>
  <c r="H25" s="1"/>
  <c r="G24"/>
  <c r="H24" s="1"/>
  <c r="G22"/>
  <c r="H22" s="1"/>
  <c r="G18"/>
  <c r="H18" s="1"/>
  <c r="G23"/>
  <c r="H23" s="1"/>
  <c r="H12"/>
  <c r="C19"/>
  <c r="C23"/>
  <c r="G22" i="102"/>
  <c r="H22" s="1"/>
  <c r="H26" s="1"/>
  <c r="D14" s="1"/>
  <c r="C19"/>
  <c r="G25"/>
  <c r="H25" s="1"/>
  <c r="G23"/>
  <c r="H23" s="1"/>
  <c r="C17"/>
  <c r="C18"/>
  <c r="G25" i="125"/>
  <c r="H25" s="1"/>
  <c r="G22"/>
  <c r="H22" s="1"/>
  <c r="G17"/>
  <c r="H17" s="1"/>
  <c r="C20"/>
  <c r="C24"/>
  <c r="G21"/>
  <c r="H21" s="1"/>
  <c r="G19"/>
  <c r="H19" s="1"/>
  <c r="G16"/>
  <c r="H16" s="1"/>
  <c r="H26" s="1"/>
  <c r="D14" s="1"/>
  <c r="H12"/>
  <c r="C19"/>
  <c r="C23"/>
  <c r="H13" i="127"/>
  <c r="G16"/>
  <c r="H16" s="1"/>
  <c r="H26" s="1"/>
  <c r="D14" s="1"/>
  <c r="G20"/>
  <c r="H20" s="1"/>
  <c r="H12"/>
  <c r="C19"/>
  <c r="C23"/>
  <c r="G24"/>
  <c r="H24" s="1"/>
  <c r="C16"/>
  <c r="C18"/>
  <c r="C22"/>
  <c r="H14"/>
  <c r="I38" i="40" s="1"/>
  <c r="G47"/>
  <c r="K29"/>
  <c r="G18" i="112"/>
  <c r="H18" s="1"/>
  <c r="C17"/>
  <c r="C21"/>
  <c r="C18"/>
  <c r="G23" i="106"/>
  <c r="H23" s="1"/>
  <c r="G19"/>
  <c r="H19" s="1"/>
  <c r="C24"/>
  <c r="C16" i="114"/>
  <c r="C23"/>
  <c r="C20"/>
  <c r="G25" i="115"/>
  <c r="H25" s="1"/>
  <c r="G21"/>
  <c r="H21" s="1"/>
  <c r="C23"/>
  <c r="G16" i="116"/>
  <c r="H16" s="1"/>
  <c r="C23"/>
  <c r="G20"/>
  <c r="H20" s="1"/>
  <c r="G25"/>
  <c r="H25" s="1"/>
  <c r="C16"/>
  <c r="C18" i="128"/>
  <c r="G16" i="130"/>
  <c r="H16" s="1"/>
  <c r="C20"/>
  <c r="H12" i="131"/>
  <c r="G24"/>
  <c r="H24" s="1"/>
  <c r="G18"/>
  <c r="H18" s="1"/>
  <c r="C23" i="134"/>
  <c r="G21"/>
  <c r="H21" s="1"/>
  <c r="C20"/>
  <c r="G16" i="135"/>
  <c r="H16" s="1"/>
  <c r="C24"/>
  <c r="G18"/>
  <c r="H18" s="1"/>
  <c r="C24" i="136"/>
  <c r="H14"/>
  <c r="I47" i="40" s="1"/>
  <c r="C18" i="139"/>
  <c r="H14"/>
  <c r="I50" i="40" s="1"/>
  <c r="G24" i="101"/>
  <c r="H24" s="1"/>
  <c r="H11"/>
  <c r="G21"/>
  <c r="H21" s="1"/>
  <c r="C24" i="110"/>
  <c r="G23" i="114"/>
  <c r="H23" s="1"/>
  <c r="C19" i="106"/>
  <c r="G16" i="112"/>
  <c r="H16" s="1"/>
  <c r="H26" s="1"/>
  <c r="D14" s="1"/>
  <c r="C20" i="104"/>
  <c r="C18" i="134"/>
  <c r="G24" i="136"/>
  <c r="H24" s="1"/>
  <c r="C18" i="135"/>
  <c r="H13" i="131"/>
  <c r="G25"/>
  <c r="H25" s="1"/>
  <c r="G20" i="130"/>
  <c r="H20" s="1"/>
  <c r="C22" i="129"/>
  <c r="C23" i="130"/>
  <c r="G17" i="116"/>
  <c r="H17" s="1"/>
  <c r="G19" i="128"/>
  <c r="H19" s="1"/>
  <c r="H14"/>
  <c r="I39" i="40" s="1"/>
  <c r="C17" i="115"/>
  <c r="G24" i="106"/>
  <c r="H24" s="1"/>
  <c r="C18" i="131"/>
  <c r="G21" i="139"/>
  <c r="H21" s="1"/>
  <c r="H26" s="1"/>
  <c r="D14" s="1"/>
  <c r="N37" i="40"/>
  <c r="N34"/>
  <c r="G23" i="104"/>
  <c r="H23" s="1"/>
  <c r="C17" i="110"/>
  <c r="G22" i="116"/>
  <c r="H22" s="1"/>
  <c r="C25" i="129"/>
  <c r="G25"/>
  <c r="H25" s="1"/>
  <c r="H11" i="114"/>
  <c r="G24" i="134"/>
  <c r="H24" s="1"/>
  <c r="C17" i="139"/>
  <c r="N40" i="40"/>
  <c r="A15" i="113" l="1"/>
  <c r="H14" s="1"/>
  <c r="I24" i="40" s="1"/>
  <c r="A17" i="113"/>
  <c r="H24" i="40"/>
  <c r="K24" s="1"/>
  <c r="A18" i="113"/>
  <c r="A16"/>
  <c r="H13" i="40"/>
  <c r="L13" s="1"/>
  <c r="A16" i="102"/>
  <c r="H14" s="1"/>
  <c r="I13" i="40" s="1"/>
  <c r="A18" i="102"/>
  <c r="A17"/>
  <c r="A15"/>
  <c r="H9" i="40"/>
  <c r="L9" s="1"/>
  <c r="A15" i="98"/>
  <c r="A17"/>
  <c r="A16"/>
  <c r="H14" s="1"/>
  <c r="I9" i="40" s="1"/>
  <c r="A18" i="98"/>
  <c r="A16" i="136"/>
  <c r="A17"/>
  <c r="A18"/>
  <c r="A15"/>
  <c r="H47" i="40"/>
  <c r="A16" i="101"/>
  <c r="H14" s="1"/>
  <c r="I12" i="40" s="1"/>
  <c r="A15" i="101"/>
  <c r="H12" i="40"/>
  <c r="L12" s="1"/>
  <c r="A18" i="101"/>
  <c r="A17"/>
  <c r="A18" i="139"/>
  <c r="A15"/>
  <c r="A16"/>
  <c r="H50" i="40"/>
  <c r="A17" i="139"/>
  <c r="A18" i="104"/>
  <c r="H15" i="40"/>
  <c r="L15" s="1"/>
  <c r="A17" i="104"/>
  <c r="A15"/>
  <c r="A16"/>
  <c r="H14" s="1"/>
  <c r="I15" i="40" s="1"/>
  <c r="A15" i="110"/>
  <c r="H14" s="1"/>
  <c r="I21" i="40" s="1"/>
  <c r="A17" i="110"/>
  <c r="H21" i="40"/>
  <c r="K21" s="1"/>
  <c r="A16" i="110"/>
  <c r="A18"/>
  <c r="A16" i="126"/>
  <c r="A18"/>
  <c r="A15"/>
  <c r="H37" i="40"/>
  <c r="A17" i="126"/>
  <c r="A16" i="127"/>
  <c r="A15"/>
  <c r="A18"/>
  <c r="A17"/>
  <c r="H38" i="40"/>
  <c r="A15" i="114"/>
  <c r="H14" s="1"/>
  <c r="I25" i="40" s="1"/>
  <c r="A17" i="114"/>
  <c r="H25" i="40"/>
  <c r="K25" s="1"/>
  <c r="A18" i="114"/>
  <c r="A16"/>
  <c r="A15" i="122"/>
  <c r="H33" i="40"/>
  <c r="A17" i="122"/>
  <c r="A16"/>
  <c r="A18"/>
  <c r="A16" i="100"/>
  <c r="H14" s="1"/>
  <c r="I11" i="40" s="1"/>
  <c r="A18" i="100"/>
  <c r="H11" i="40"/>
  <c r="L11" s="1"/>
  <c r="A15" i="100"/>
  <c r="A17"/>
  <c r="H8" i="40"/>
  <c r="L8" s="1"/>
  <c r="A18" i="97"/>
  <c r="A15"/>
  <c r="A16"/>
  <c r="H14" s="1"/>
  <c r="I8" i="40" s="1"/>
  <c r="A17" i="97"/>
  <c r="A17" i="99"/>
  <c r="A18"/>
  <c r="H10" i="40"/>
  <c r="L10" s="1"/>
  <c r="A15" i="99"/>
  <c r="A16"/>
  <c r="H14" s="1"/>
  <c r="I10" i="40" s="1"/>
  <c r="A18" i="107"/>
  <c r="H18" i="40"/>
  <c r="L18" s="1"/>
  <c r="A15" i="107"/>
  <c r="A16"/>
  <c r="H14" s="1"/>
  <c r="I18" i="40" s="1"/>
  <c r="A17" i="107"/>
  <c r="H26" i="116"/>
  <c r="D14" s="1"/>
  <c r="H26" i="129"/>
  <c r="D14" s="1"/>
  <c r="H26" i="128"/>
  <c r="D14" s="1"/>
  <c r="A15" i="112"/>
  <c r="H14" s="1"/>
  <c r="I23" i="40" s="1"/>
  <c r="A16" i="112"/>
  <c r="A17"/>
  <c r="H23" i="40"/>
  <c r="K23" s="1"/>
  <c r="A18" i="112"/>
  <c r="A17" i="125"/>
  <c r="A18"/>
  <c r="H36" i="40"/>
  <c r="A15" i="125"/>
  <c r="A16"/>
  <c r="A17" i="119"/>
  <c r="A15"/>
  <c r="H30" i="40"/>
  <c r="A16" i="119"/>
  <c r="A18"/>
  <c r="H48" i="40"/>
  <c r="A15" i="137"/>
  <c r="A17"/>
  <c r="A16"/>
  <c r="A18"/>
  <c r="A18" i="133"/>
  <c r="A15"/>
  <c r="A17"/>
  <c r="A16"/>
  <c r="H44" i="40"/>
  <c r="A16" i="140"/>
  <c r="A15"/>
  <c r="H51" i="40"/>
  <c r="A17" i="140"/>
  <c r="A18"/>
  <c r="A15" i="117"/>
  <c r="A18"/>
  <c r="A17"/>
  <c r="A16"/>
  <c r="H28" i="40"/>
  <c r="A16" i="92"/>
  <c r="H14" s="1"/>
  <c r="I3" i="40" s="1"/>
  <c r="H3"/>
  <c r="L3" s="1"/>
  <c r="A15" i="92"/>
  <c r="A18"/>
  <c r="A17"/>
  <c r="A16" i="138"/>
  <c r="A15"/>
  <c r="A18"/>
  <c r="A17"/>
  <c r="H49" i="40"/>
  <c r="A15" i="111"/>
  <c r="H14" s="1"/>
  <c r="I22" i="40" s="1"/>
  <c r="A16" i="111"/>
  <c r="H22" i="40"/>
  <c r="K22" s="1"/>
  <c r="A17" i="111"/>
  <c r="A18"/>
  <c r="A17" i="105"/>
  <c r="A18"/>
  <c r="A15"/>
  <c r="H16" i="40"/>
  <c r="L16" s="1"/>
  <c r="A16" i="105"/>
  <c r="H14" s="1"/>
  <c r="I16" i="40" s="1"/>
  <c r="H26" i="131"/>
  <c r="D14" s="1"/>
  <c r="H26" i="115"/>
  <c r="D14" s="1"/>
  <c r="H26" i="135"/>
  <c r="D14" s="1"/>
  <c r="H26" i="130"/>
  <c r="D14" s="1"/>
  <c r="H26" i="134"/>
  <c r="D14" s="1"/>
  <c r="H26" i="106"/>
  <c r="D14" s="1"/>
  <c r="H26" i="96"/>
  <c r="D14" s="1"/>
  <c r="H26" i="95"/>
  <c r="D14" s="1"/>
  <c r="H27" i="40" l="1"/>
  <c r="A15" i="116"/>
  <c r="A16"/>
  <c r="A17"/>
  <c r="A18"/>
  <c r="A17" i="95"/>
  <c r="A15"/>
  <c r="A16"/>
  <c r="H14" s="1"/>
  <c r="I6" i="40" s="1"/>
  <c r="H6"/>
  <c r="L6" s="1"/>
  <c r="A18" i="95"/>
  <c r="A16" i="131"/>
  <c r="A17"/>
  <c r="A18"/>
  <c r="H42" i="40"/>
  <c r="A15" i="131"/>
  <c r="A16" i="129"/>
  <c r="A17"/>
  <c r="H40" i="40"/>
  <c r="A18" i="129"/>
  <c r="A15"/>
  <c r="G10" i="40"/>
  <c r="G25"/>
  <c r="G11"/>
  <c r="A17" i="106"/>
  <c r="A16"/>
  <c r="H14" s="1"/>
  <c r="I17" i="40" s="1"/>
  <c r="A15" i="106"/>
  <c r="H17" i="40"/>
  <c r="L17" s="1"/>
  <c r="A18" i="106"/>
  <c r="A18" i="96"/>
  <c r="A17"/>
  <c r="H7" i="40"/>
  <c r="L7" s="1"/>
  <c r="A16" i="96"/>
  <c r="H14" s="1"/>
  <c r="I7" i="40" s="1"/>
  <c r="A15" i="96"/>
  <c r="A17" i="135"/>
  <c r="A18"/>
  <c r="A15"/>
  <c r="A16"/>
  <c r="H46" i="40"/>
  <c r="H41"/>
  <c r="A16" i="130"/>
  <c r="A15"/>
  <c r="A18"/>
  <c r="A17"/>
  <c r="A15" i="134"/>
  <c r="A17"/>
  <c r="A16"/>
  <c r="H45" i="40"/>
  <c r="A18" i="134"/>
  <c r="A18" i="115"/>
  <c r="A16"/>
  <c r="H26" i="40"/>
  <c r="K26" s="1"/>
  <c r="G26" s="1"/>
  <c r="A17" i="115"/>
  <c r="A15"/>
  <c r="H14" s="1"/>
  <c r="I26" i="40" s="1"/>
  <c r="A17" i="128"/>
  <c r="A16"/>
  <c r="H39" i="40"/>
  <c r="A15" i="128"/>
  <c r="A18"/>
  <c r="G18" i="40"/>
  <c r="G20"/>
  <c r="G21"/>
  <c r="G22"/>
  <c r="G19"/>
  <c r="G6" l="1"/>
  <c r="G2"/>
  <c r="G4"/>
  <c r="G5"/>
  <c r="G14"/>
  <c r="G12"/>
  <c r="G3"/>
  <c r="G8"/>
  <c r="G9"/>
  <c r="G13"/>
  <c r="G15"/>
  <c r="G16"/>
  <c r="G7"/>
  <c r="G17"/>
  <c r="G24"/>
  <c r="G23"/>
</calcChain>
</file>

<file path=xl/sharedStrings.xml><?xml version="1.0" encoding="utf-8"?>
<sst xmlns="http://schemas.openxmlformats.org/spreadsheetml/2006/main" count="1984" uniqueCount="149">
  <si>
    <t>CVIK</t>
  </si>
  <si>
    <t>POPIS CVIKU</t>
  </si>
  <si>
    <t>CELKEM</t>
  </si>
  <si>
    <t>Chůze u nohy</t>
  </si>
  <si>
    <t>Výborný</t>
  </si>
  <si>
    <t>Velmi dobrý</t>
  </si>
  <si>
    <t>Dobrý</t>
  </si>
  <si>
    <t>Jméno psa</t>
  </si>
  <si>
    <t>Plemeno</t>
  </si>
  <si>
    <t>Třída</t>
  </si>
  <si>
    <t>Poř.č.</t>
  </si>
  <si>
    <t>Pořadatel :</t>
  </si>
  <si>
    <t>Název a místo konání :</t>
  </si>
  <si>
    <t>Datum konání akce :</t>
  </si>
  <si>
    <t>Koef.</t>
  </si>
  <si>
    <t>:</t>
  </si>
  <si>
    <t>Rozhodčí hlavní :</t>
  </si>
  <si>
    <t>Steward hlavní :</t>
  </si>
  <si>
    <t>CELKEM BODŮ :</t>
  </si>
  <si>
    <t>Hodnocení :</t>
  </si>
  <si>
    <t>Celková známka :</t>
  </si>
  <si>
    <t>Vyplňujte vypisováním pouze BÍLÁ POLE !!!!</t>
  </si>
  <si>
    <t>PENALIZACE : Od celkového počtu bodů :     ( Příklad -40)</t>
  </si>
  <si>
    <t>280,0 - 224,0</t>
  </si>
  <si>
    <t>223,9 - 196,0</t>
  </si>
  <si>
    <t>195,9 - 140,0</t>
  </si>
  <si>
    <t>Ovladatelnost na dálku</t>
  </si>
  <si>
    <t>Skok přes překážku</t>
  </si>
  <si>
    <t>Všeobecný dojem</t>
  </si>
  <si>
    <t>Odložení vleže ve skupině</t>
  </si>
  <si>
    <t>Aport</t>
  </si>
  <si>
    <t>Rozhodčí</t>
  </si>
  <si>
    <t>320,0 - 256,0</t>
  </si>
  <si>
    <t>255,9 - 225,0</t>
  </si>
  <si>
    <t>224,9 - 192,0</t>
  </si>
  <si>
    <t>Odložení vsedě ve skupině</t>
  </si>
  <si>
    <t>Přivolání</t>
  </si>
  <si>
    <t>Aport přes překážku</t>
  </si>
  <si>
    <t>Vyslání do čtverce</t>
  </si>
  <si>
    <t>Směrový aport</t>
  </si>
  <si>
    <t>Pachové rozlišování</t>
  </si>
  <si>
    <t>Přivolání se zastavením</t>
  </si>
  <si>
    <t>Odložení za pochodu</t>
  </si>
  <si>
    <t>Třídy pište ve formátu: OBZ, OB1, OB2, OB3</t>
  </si>
  <si>
    <t>Psovod (Jméno, příjmení)</t>
  </si>
  <si>
    <r>
      <t xml:space="preserve">Vyplňte pořadí cviků a koeficient cviku pro </t>
    </r>
    <r>
      <rPr>
        <b/>
        <sz val="20"/>
        <color indexed="9"/>
        <rFont val="Arial"/>
        <family val="2"/>
        <charset val="238"/>
      </rPr>
      <t>třídu OBZ</t>
    </r>
  </si>
  <si>
    <r>
      <t xml:space="preserve">Vyplňte pořadí cviků a koeficient cviku pro </t>
    </r>
    <r>
      <rPr>
        <b/>
        <sz val="20"/>
        <color indexed="9"/>
        <rFont val="Arial"/>
        <family val="2"/>
        <charset val="238"/>
      </rPr>
      <t>třídu OB1</t>
    </r>
  </si>
  <si>
    <r>
      <t xml:space="preserve">Vyplňte pořadí cviků a koeficient cviku pro </t>
    </r>
    <r>
      <rPr>
        <b/>
        <sz val="20"/>
        <color indexed="9"/>
        <rFont val="Arial"/>
        <family val="2"/>
        <charset val="238"/>
      </rPr>
      <t>třídu OB2</t>
    </r>
  </si>
  <si>
    <r>
      <t xml:space="preserve">Vyplňte pořadí cviků a koeficient cviku pro </t>
    </r>
    <r>
      <rPr>
        <b/>
        <sz val="20"/>
        <color indexed="9"/>
        <rFont val="Arial"/>
        <family val="2"/>
        <charset val="238"/>
      </rPr>
      <t>třídu OB3</t>
    </r>
  </si>
  <si>
    <t>Nezapomeňte vyplnit také pole vpravo!!!</t>
  </si>
  <si>
    <t>Steward</t>
  </si>
  <si>
    <t>Rozhodčí:</t>
  </si>
  <si>
    <t>Steward:</t>
  </si>
  <si>
    <t>Číslo</t>
  </si>
  <si>
    <t>Psovod (Jméno, Příjmení)</t>
  </si>
  <si>
    <t>Název a místo konání akce</t>
  </si>
  <si>
    <t>Pořadí</t>
  </si>
  <si>
    <t>Body</t>
  </si>
  <si>
    <t>Známka</t>
  </si>
  <si>
    <t>Pořadatel</t>
  </si>
  <si>
    <t>Název a místo akce</t>
  </si>
  <si>
    <t>Datum konání akce</t>
  </si>
  <si>
    <t>Hlavní rozhodčí</t>
  </si>
  <si>
    <t>Hlavní steward</t>
  </si>
  <si>
    <t>Hodnocení</t>
  </si>
  <si>
    <t>Cvik</t>
  </si>
  <si>
    <t>Název cviků</t>
  </si>
  <si>
    <t>Hl. rozhodčí</t>
  </si>
  <si>
    <t>Počet bodů</t>
  </si>
  <si>
    <t>Trestné body: Počet odečtených bodů od výsledku. V případě diskvalifikace se píše DISK.</t>
  </si>
  <si>
    <t>Výsledná známka</t>
  </si>
  <si>
    <t>CELKOVÉ SKÓRE</t>
  </si>
  <si>
    <t>Obedience CZ</t>
  </si>
  <si>
    <t>6. MČR Obedience, PVA, Praha</t>
  </si>
  <si>
    <t>2.-3.11.2013</t>
  </si>
  <si>
    <t>Odložení za pochodu STŮJ – SEDNI</t>
  </si>
  <si>
    <t>Identifikace</t>
  </si>
  <si>
    <t>border kolie</t>
  </si>
  <si>
    <t>belgický ovčák groenendael</t>
  </si>
  <si>
    <t>Koubková Eva</t>
  </si>
  <si>
    <t>belgický ovčák malinois</t>
  </si>
  <si>
    <t>Škultéty Radek</t>
  </si>
  <si>
    <t>OBZ</t>
  </si>
  <si>
    <t>Ladislava Richterová</t>
  </si>
  <si>
    <t>Dana Valešová</t>
  </si>
  <si>
    <t>Kristýna Másilková</t>
  </si>
  <si>
    <t>Odložení za chůze do stoje</t>
  </si>
  <si>
    <t xml:space="preserve">Odložení za chůze do sedu </t>
  </si>
  <si>
    <t>Odložení za chůze do sedu</t>
  </si>
  <si>
    <t>Odložení za chůze do lehu</t>
  </si>
  <si>
    <t>Polohy na dálku</t>
  </si>
  <si>
    <t>Balogová Stanislava</t>
  </si>
  <si>
    <t>Jasmine Flower Tennant</t>
  </si>
  <si>
    <t>OB1</t>
  </si>
  <si>
    <t>Jandorová Eva</t>
  </si>
  <si>
    <t>Great Go Dajavera</t>
  </si>
  <si>
    <t>Šrámková Pavlína</t>
  </si>
  <si>
    <t>Bloom de Glint Kawai Kaito</t>
  </si>
  <si>
    <t>Konopáčová Anna</t>
  </si>
  <si>
    <t>Catch me Dajavera</t>
  </si>
  <si>
    <t>Horáčková Daniela</t>
  </si>
  <si>
    <t>Felicity Čierna Hviezda</t>
  </si>
  <si>
    <t>bernský salašnický pes</t>
  </si>
  <si>
    <t>Štolová Petra</t>
  </si>
  <si>
    <t>Bárny Gold luck</t>
  </si>
  <si>
    <t>zlatý retrívr</t>
  </si>
  <si>
    <t>Pöchmannová Marta</t>
  </si>
  <si>
    <t>Tereza</t>
  </si>
  <si>
    <t>kříženec</t>
  </si>
  <si>
    <t>Malinská Jana</t>
  </si>
  <si>
    <t>Clairvoyant Open Gate</t>
  </si>
  <si>
    <t>Vágenknechtová Marie, Ing.</t>
  </si>
  <si>
    <t>Alaia Black z Kovárny</t>
  </si>
  <si>
    <t>Prejsová Karolína</t>
  </si>
  <si>
    <t>Diego Tender Flash</t>
  </si>
  <si>
    <t>Kopecká Andrea</t>
  </si>
  <si>
    <t>Wessi ISDS</t>
  </si>
  <si>
    <t>Devil's Why Sub Tilia</t>
  </si>
  <si>
    <t>Kudrlička Jiří</t>
  </si>
  <si>
    <t>Hippo Arga-Star</t>
  </si>
  <si>
    <t>Hottie GrAnt Bohemia Alké</t>
  </si>
  <si>
    <t>Sýkorová Darja</t>
  </si>
  <si>
    <t>Ajka Ike Mark</t>
  </si>
  <si>
    <t>trpasličí pinč</t>
  </si>
  <si>
    <t>Janků Jana</t>
  </si>
  <si>
    <t>Borderline Country Justinstyle</t>
  </si>
  <si>
    <t>Jindrová Eva</t>
  </si>
  <si>
    <t>Branwen Grian od Knapovského potoka</t>
  </si>
  <si>
    <t>bílý švýcarský ovčák</t>
  </si>
  <si>
    <t>Háková Dana</t>
  </si>
  <si>
    <t>Antigona z Nového Malína</t>
  </si>
  <si>
    <t>Sommrová Jana</t>
  </si>
  <si>
    <t>Decent Demon z Kovárny</t>
  </si>
  <si>
    <t>belgický ovčák tervueren</t>
  </si>
  <si>
    <t>Lásková Alena</t>
  </si>
  <si>
    <t>Carmen Alea Onyxea</t>
  </si>
  <si>
    <t>ruský černý teriér</t>
  </si>
  <si>
    <t>Rybová Anežka</t>
  </si>
  <si>
    <t>Def Leppard Sub Tilia</t>
  </si>
  <si>
    <t>Burdová Zuzana</t>
  </si>
  <si>
    <t>Be Tixy od Dupíků</t>
  </si>
  <si>
    <t>Dostálová Karla</t>
  </si>
  <si>
    <t>Darwin z Lodice</t>
  </si>
  <si>
    <t>australská kelpie</t>
  </si>
  <si>
    <t>Procházková Jitka</t>
  </si>
  <si>
    <t>Hanny Sorizo</t>
  </si>
  <si>
    <t>německý ovčák</t>
  </si>
  <si>
    <t>Slováčková Pavlína</t>
  </si>
  <si>
    <t>Bron Kazanova zahrada</t>
  </si>
</sst>
</file>

<file path=xl/styles.xml><?xml version="1.0" encoding="utf-8"?>
<styleSheet xmlns="http://schemas.openxmlformats.org/spreadsheetml/2006/main">
  <fonts count="4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0"/>
      <name val="Arial Black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color indexed="51"/>
      <name val="Times New Roman"/>
      <family val="1"/>
      <charset val="238"/>
    </font>
    <font>
      <sz val="8"/>
      <name val="Arial"/>
      <charset val="238"/>
    </font>
    <font>
      <b/>
      <sz val="11"/>
      <color indexed="8"/>
      <name val="Arial"/>
      <family val="2"/>
      <charset val="238"/>
    </font>
    <font>
      <b/>
      <sz val="11"/>
      <color indexed="60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1"/>
      <color indexed="60"/>
      <name val="Arial"/>
      <family val="2"/>
      <charset val="238"/>
    </font>
    <font>
      <sz val="14"/>
      <color indexed="60"/>
      <name val="Arial"/>
      <family val="2"/>
      <charset val="238"/>
    </font>
    <font>
      <b/>
      <sz val="10"/>
      <color indexed="60"/>
      <name val="Arial"/>
      <family val="2"/>
      <charset val="238"/>
    </font>
    <font>
      <b/>
      <sz val="12"/>
      <color indexed="10"/>
      <name val="Arial Black"/>
      <family val="2"/>
      <charset val="238"/>
    </font>
    <font>
      <b/>
      <sz val="12"/>
      <name val="Arial"/>
      <family val="2"/>
      <charset val="238"/>
    </font>
    <font>
      <b/>
      <i/>
      <u/>
      <sz val="10"/>
      <color indexed="60"/>
      <name val="Arial"/>
      <family val="2"/>
      <charset val="238"/>
    </font>
    <font>
      <b/>
      <sz val="14"/>
      <color indexed="53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8"/>
      <color indexed="10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10"/>
      <name val="Arial"/>
      <family val="2"/>
      <charset val="238"/>
    </font>
    <font>
      <sz val="9"/>
      <name val="Arial"/>
      <family val="2"/>
      <charset val="238"/>
    </font>
    <font>
      <b/>
      <sz val="9"/>
      <color indexed="60"/>
      <name val="Arial"/>
      <family val="2"/>
      <charset val="238"/>
    </font>
    <font>
      <sz val="16"/>
      <color indexed="9"/>
      <name val="Arial"/>
      <family val="2"/>
      <charset val="238"/>
    </font>
    <font>
      <b/>
      <sz val="12"/>
      <name val="Arial Black"/>
      <family val="2"/>
      <charset val="238"/>
    </font>
    <font>
      <b/>
      <sz val="9"/>
      <name val="Arial"/>
      <family val="2"/>
      <charset val="238"/>
    </font>
    <font>
      <b/>
      <i/>
      <u/>
      <sz val="10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  <font>
      <b/>
      <sz val="20"/>
      <color indexed="9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sz val="10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sz val="14"/>
      <color theme="0"/>
      <name val="Arial"/>
      <family val="2"/>
      <charset val="238"/>
    </font>
    <font>
      <sz val="18"/>
      <color rgb="FFFF0000"/>
      <name val="Arial"/>
      <family val="2"/>
      <charset val="238"/>
    </font>
    <font>
      <sz val="16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</fills>
  <borders count="8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2" borderId="0"/>
    <xf numFmtId="0" fontId="7" fillId="0" borderId="0"/>
  </cellStyleXfs>
  <cellXfs count="214">
    <xf numFmtId="0" fontId="0" fillId="2" borderId="0" xfId="0"/>
    <xf numFmtId="0" fontId="5" fillId="0" borderId="0" xfId="0" applyFont="1" applyFill="1" applyBorder="1"/>
    <xf numFmtId="0" fontId="0" fillId="2" borderId="0" xfId="0" applyBorder="1"/>
    <xf numFmtId="0" fontId="0" fillId="0" borderId="0" xfId="0" applyFill="1" applyBorder="1"/>
    <xf numFmtId="2" fontId="5" fillId="0" borderId="0" xfId="0" applyNumberFormat="1" applyFont="1" applyFill="1" applyBorder="1" applyAlignment="1">
      <alignment horizontal="right"/>
    </xf>
    <xf numFmtId="0" fontId="8" fillId="3" borderId="1" xfId="0" applyFont="1" applyFill="1" applyBorder="1"/>
    <xf numFmtId="0" fontId="0" fillId="2" borderId="0" xfId="0" applyFill="1" applyProtection="1"/>
    <xf numFmtId="2" fontId="3" fillId="0" borderId="2" xfId="0" applyNumberFormat="1" applyFont="1" applyFill="1" applyBorder="1" applyAlignment="1" applyProtection="1">
      <alignment horizontal="center"/>
      <protection locked="0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0" fontId="28" fillId="4" borderId="5" xfId="0" applyFont="1" applyFill="1" applyBorder="1" applyProtection="1">
      <protection locked="0"/>
    </xf>
    <xf numFmtId="0" fontId="8" fillId="8" borderId="6" xfId="0" applyFont="1" applyFill="1" applyBorder="1" applyProtection="1"/>
    <xf numFmtId="0" fontId="0" fillId="9" borderId="7" xfId="0" applyFill="1" applyBorder="1" applyAlignment="1" applyProtection="1">
      <alignment vertical="center"/>
      <protection locked="0"/>
    </xf>
    <xf numFmtId="0" fontId="7" fillId="9" borderId="2" xfId="0" applyFont="1" applyFill="1" applyBorder="1" applyAlignment="1" applyProtection="1">
      <alignment vertical="center"/>
      <protection locked="0"/>
    </xf>
    <xf numFmtId="0" fontId="24" fillId="2" borderId="0" xfId="0" applyFont="1" applyBorder="1" applyAlignment="1" applyProtection="1">
      <alignment horizontal="center"/>
    </xf>
    <xf numFmtId="14" fontId="2" fillId="2" borderId="0" xfId="0" applyNumberFormat="1" applyFont="1" applyBorder="1" applyAlignment="1" applyProtection="1">
      <alignment horizontal="left"/>
    </xf>
    <xf numFmtId="0" fontId="2" fillId="2" borderId="0" xfId="0" applyFont="1" applyBorder="1" applyAlignment="1" applyProtection="1">
      <alignment horizontal="left"/>
    </xf>
    <xf numFmtId="0" fontId="14" fillId="2" borderId="0" xfId="0" applyFont="1" applyBorder="1" applyAlignment="1" applyProtection="1">
      <alignment horizontal="center"/>
    </xf>
    <xf numFmtId="0" fontId="20" fillId="5" borderId="0" xfId="0" applyFont="1" applyFill="1" applyBorder="1" applyProtection="1"/>
    <xf numFmtId="0" fontId="2" fillId="5" borderId="0" xfId="0" applyFont="1" applyFill="1" applyBorder="1" applyProtection="1"/>
    <xf numFmtId="0" fontId="10" fillId="6" borderId="8" xfId="0" applyFont="1" applyFill="1" applyBorder="1" applyAlignment="1" applyProtection="1">
      <alignment horizontal="center" vertical="center"/>
    </xf>
    <xf numFmtId="0" fontId="10" fillId="6" borderId="9" xfId="0" applyFont="1" applyFill="1" applyBorder="1" applyAlignment="1" applyProtection="1">
      <alignment horizontal="center" vertical="center"/>
    </xf>
    <xf numFmtId="0" fontId="12" fillId="6" borderId="10" xfId="0" applyFont="1" applyFill="1" applyBorder="1" applyAlignment="1" applyProtection="1">
      <alignment horizontal="center" wrapText="1" shrinkToFit="1"/>
    </xf>
    <xf numFmtId="0" fontId="10" fillId="6" borderId="11" xfId="0" applyFont="1" applyFill="1" applyBorder="1" applyAlignment="1" applyProtection="1">
      <alignment horizontal="center" vertical="center"/>
    </xf>
    <xf numFmtId="0" fontId="10" fillId="6" borderId="6" xfId="0" applyFont="1" applyFill="1" applyBorder="1" applyAlignment="1" applyProtection="1">
      <alignment horizontal="center" vertical="center"/>
    </xf>
    <xf numFmtId="0" fontId="10" fillId="6" borderId="12" xfId="0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center"/>
    </xf>
    <xf numFmtId="0" fontId="8" fillId="8" borderId="14" xfId="0" applyFont="1" applyFill="1" applyBorder="1" applyProtection="1"/>
    <xf numFmtId="0" fontId="8" fillId="8" borderId="15" xfId="0" applyFont="1" applyFill="1" applyBorder="1" applyProtection="1"/>
    <xf numFmtId="0" fontId="8" fillId="8" borderId="16" xfId="0" applyFont="1" applyFill="1" applyBorder="1" applyAlignment="1" applyProtection="1">
      <alignment horizontal="center"/>
    </xf>
    <xf numFmtId="0" fontId="8" fillId="8" borderId="11" xfId="0" applyFont="1" applyFill="1" applyBorder="1" applyProtection="1"/>
    <xf numFmtId="0" fontId="0" fillId="10" borderId="17" xfId="0" applyFill="1" applyBorder="1" applyAlignment="1">
      <alignment wrapText="1"/>
    </xf>
    <xf numFmtId="0" fontId="0" fillId="10" borderId="18" xfId="0" applyFill="1" applyBorder="1" applyAlignment="1">
      <alignment wrapText="1"/>
    </xf>
    <xf numFmtId="0" fontId="0" fillId="10" borderId="18" xfId="0" applyFill="1" applyBorder="1" applyAlignment="1">
      <alignment horizontal="center" wrapText="1"/>
    </xf>
    <xf numFmtId="2" fontId="0" fillId="10" borderId="18" xfId="0" applyNumberFormat="1" applyFill="1" applyBorder="1" applyAlignment="1">
      <alignment horizontal="center" wrapText="1"/>
    </xf>
    <xf numFmtId="2" fontId="7" fillId="10" borderId="18" xfId="0" applyNumberFormat="1" applyFont="1" applyFill="1" applyBorder="1" applyAlignment="1">
      <alignment horizontal="center" wrapText="1"/>
    </xf>
    <xf numFmtId="0" fontId="23" fillId="2" borderId="19" xfId="0" applyFont="1" applyBorder="1" applyProtection="1"/>
    <xf numFmtId="0" fontId="24" fillId="2" borderId="20" xfId="0" applyFont="1" applyBorder="1" applyAlignment="1" applyProtection="1">
      <alignment horizontal="center"/>
    </xf>
    <xf numFmtId="0" fontId="2" fillId="2" borderId="20" xfId="0" applyFont="1" applyBorder="1" applyAlignment="1" applyProtection="1">
      <alignment horizontal="left"/>
    </xf>
    <xf numFmtId="0" fontId="0" fillId="2" borderId="20" xfId="0" applyBorder="1" applyProtection="1"/>
    <xf numFmtId="0" fontId="0" fillId="2" borderId="21" xfId="0" applyBorder="1" applyProtection="1"/>
    <xf numFmtId="0" fontId="23" fillId="2" borderId="22" xfId="0" applyFont="1" applyBorder="1" applyProtection="1"/>
    <xf numFmtId="0" fontId="0" fillId="2" borderId="0" xfId="0" applyBorder="1" applyProtection="1"/>
    <xf numFmtId="0" fontId="0" fillId="2" borderId="23" xfId="0" applyBorder="1" applyProtection="1"/>
    <xf numFmtId="0" fontId="6" fillId="2" borderId="22" xfId="0" applyFont="1" applyBorder="1" applyProtection="1"/>
    <xf numFmtId="0" fontId="17" fillId="2" borderId="0" xfId="0" applyFont="1" applyBorder="1" applyAlignment="1" applyProtection="1">
      <alignment horizontal="left"/>
    </xf>
    <xf numFmtId="0" fontId="19" fillId="2" borderId="0" xfId="0" applyFont="1" applyBorder="1" applyAlignment="1" applyProtection="1">
      <alignment horizontal="left"/>
    </xf>
    <xf numFmtId="0" fontId="3" fillId="2" borderId="0" xfId="0" applyFont="1" applyBorder="1" applyAlignment="1" applyProtection="1">
      <alignment horizontal="left"/>
    </xf>
    <xf numFmtId="0" fontId="18" fillId="11" borderId="20" xfId="0" applyFont="1" applyFill="1" applyBorder="1" applyProtection="1"/>
    <xf numFmtId="0" fontId="15" fillId="11" borderId="20" xfId="0" applyFont="1" applyFill="1" applyBorder="1" applyProtection="1"/>
    <xf numFmtId="0" fontId="15" fillId="11" borderId="21" xfId="0" applyFont="1" applyFill="1" applyBorder="1" applyProtection="1"/>
    <xf numFmtId="0" fontId="15" fillId="11" borderId="0" xfId="0" applyFont="1" applyFill="1" applyBorder="1" applyProtection="1"/>
    <xf numFmtId="0" fontId="2" fillId="11" borderId="0" xfId="0" applyFont="1" applyFill="1" applyBorder="1" applyProtection="1"/>
    <xf numFmtId="0" fontId="35" fillId="11" borderId="23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center" wrapText="1"/>
    </xf>
    <xf numFmtId="0" fontId="15" fillId="11" borderId="24" xfId="0" applyFont="1" applyFill="1" applyBorder="1" applyProtection="1"/>
    <xf numFmtId="0" fontId="2" fillId="11" borderId="25" xfId="0" applyFont="1" applyFill="1" applyBorder="1" applyProtection="1"/>
    <xf numFmtId="0" fontId="21" fillId="5" borderId="26" xfId="0" applyFont="1" applyFill="1" applyBorder="1" applyProtection="1"/>
    <xf numFmtId="0" fontId="3" fillId="0" borderId="4" xfId="0" applyFont="1" applyFill="1" applyBorder="1" applyAlignment="1" applyProtection="1">
      <alignment horizontal="center" wrapText="1"/>
    </xf>
    <xf numFmtId="2" fontId="0" fillId="2" borderId="0" xfId="0" applyNumberFormat="1" applyBorder="1" applyProtection="1"/>
    <xf numFmtId="0" fontId="3" fillId="0" borderId="7" xfId="0" applyFont="1" applyFill="1" applyBorder="1" applyAlignment="1" applyProtection="1">
      <alignment horizontal="center" wrapText="1"/>
    </xf>
    <xf numFmtId="0" fontId="3" fillId="0" borderId="27" xfId="0" applyFont="1" applyFill="1" applyBorder="1" applyAlignment="1" applyProtection="1">
      <alignment horizontal="center" wrapText="1"/>
    </xf>
    <xf numFmtId="0" fontId="0" fillId="2" borderId="28" xfId="0" applyBorder="1" applyProtection="1"/>
    <xf numFmtId="0" fontId="5" fillId="0" borderId="29" xfId="0" applyFont="1" applyFill="1" applyBorder="1" applyProtection="1"/>
    <xf numFmtId="2" fontId="5" fillId="0" borderId="29" xfId="0" applyNumberFormat="1" applyFont="1" applyFill="1" applyBorder="1" applyAlignment="1" applyProtection="1">
      <alignment horizontal="right"/>
    </xf>
    <xf numFmtId="0" fontId="0" fillId="2" borderId="29" xfId="0" applyBorder="1" applyProtection="1"/>
    <xf numFmtId="0" fontId="0" fillId="2" borderId="30" xfId="0" applyBorder="1" applyProtection="1"/>
    <xf numFmtId="0" fontId="13" fillId="2" borderId="22" xfId="0" applyFont="1" applyBorder="1" applyProtection="1"/>
    <xf numFmtId="2" fontId="22" fillId="5" borderId="5" xfId="0" applyNumberFormat="1" applyFont="1" applyFill="1" applyBorder="1" applyProtection="1"/>
    <xf numFmtId="0" fontId="10" fillId="0" borderId="31" xfId="0" applyFont="1" applyFill="1" applyBorder="1" applyAlignment="1" applyProtection="1">
      <alignment horizontal="center"/>
    </xf>
    <xf numFmtId="0" fontId="0" fillId="2" borderId="22" xfId="0" applyBorder="1" applyProtection="1"/>
    <xf numFmtId="0" fontId="10" fillId="0" borderId="32" xfId="0" applyFont="1" applyFill="1" applyBorder="1" applyAlignment="1" applyProtection="1">
      <alignment horizontal="center"/>
    </xf>
    <xf numFmtId="0" fontId="0" fillId="2" borderId="33" xfId="0" applyBorder="1" applyProtection="1"/>
    <xf numFmtId="0" fontId="0" fillId="0" borderId="29" xfId="0" applyFill="1" applyBorder="1" applyProtection="1"/>
    <xf numFmtId="0" fontId="0" fillId="9" borderId="0" xfId="0" applyFill="1" applyBorder="1" applyAlignment="1" applyProtection="1">
      <alignment horizontal="center" vertical="center" wrapText="1"/>
      <protection locked="0"/>
    </xf>
    <xf numFmtId="0" fontId="8" fillId="9" borderId="0" xfId="0" applyFont="1" applyFill="1" applyBorder="1" applyAlignment="1" applyProtection="1">
      <alignment horizontal="center"/>
    </xf>
    <xf numFmtId="0" fontId="0" fillId="9" borderId="0" xfId="0" applyFill="1" applyBorder="1" applyProtection="1"/>
    <xf numFmtId="0" fontId="0" fillId="9" borderId="34" xfId="0" applyFill="1" applyBorder="1" applyAlignment="1" applyProtection="1">
      <alignment horizontal="center" vertical="center"/>
      <protection locked="0"/>
    </xf>
    <xf numFmtId="0" fontId="7" fillId="9" borderId="18" xfId="0" applyFont="1" applyFill="1" applyBorder="1" applyAlignment="1" applyProtection="1">
      <alignment horizontal="center" vertical="center" wrapText="1"/>
      <protection locked="0"/>
    </xf>
    <xf numFmtId="0" fontId="7" fillId="9" borderId="35" xfId="0" applyFont="1" applyFill="1" applyBorder="1" applyAlignment="1" applyProtection="1">
      <alignment horizontal="center" vertical="center" wrapText="1"/>
      <protection locked="0"/>
    </xf>
    <xf numFmtId="0" fontId="0" fillId="9" borderId="27" xfId="0" applyFill="1" applyBorder="1" applyAlignment="1" applyProtection="1">
      <alignment vertical="center"/>
      <protection locked="0"/>
    </xf>
    <xf numFmtId="0" fontId="0" fillId="9" borderId="36" xfId="0" applyFill="1" applyBorder="1" applyAlignment="1" applyProtection="1">
      <alignment horizontal="center" vertical="center"/>
      <protection locked="0"/>
    </xf>
    <xf numFmtId="0" fontId="7" fillId="9" borderId="37" xfId="0" applyFont="1" applyFill="1" applyBorder="1" applyAlignment="1" applyProtection="1">
      <alignment horizontal="center" vertical="center" wrapText="1"/>
      <protection locked="0"/>
    </xf>
    <xf numFmtId="0" fontId="36" fillId="9" borderId="0" xfId="0" applyFont="1" applyFill="1" applyAlignment="1">
      <alignment horizontal="center"/>
    </xf>
    <xf numFmtId="0" fontId="10" fillId="12" borderId="38" xfId="0" applyFont="1" applyFill="1" applyBorder="1" applyProtection="1"/>
    <xf numFmtId="0" fontId="10" fillId="12" borderId="13" xfId="0" applyFont="1" applyFill="1" applyBorder="1" applyProtection="1"/>
    <xf numFmtId="0" fontId="10" fillId="12" borderId="32" xfId="0" applyFont="1" applyFill="1" applyBorder="1" applyProtection="1"/>
    <xf numFmtId="2" fontId="3" fillId="12" borderId="2" xfId="0" applyNumberFormat="1" applyFont="1" applyFill="1" applyBorder="1" applyAlignment="1" applyProtection="1">
      <alignment horizontal="center"/>
    </xf>
    <xf numFmtId="2" fontId="3" fillId="12" borderId="3" xfId="0" applyNumberFormat="1" applyFont="1" applyFill="1" applyBorder="1" applyAlignment="1" applyProtection="1">
      <alignment horizontal="center"/>
    </xf>
    <xf numFmtId="0" fontId="0" fillId="12" borderId="39" xfId="0" applyFill="1" applyBorder="1" applyProtection="1"/>
    <xf numFmtId="0" fontId="2" fillId="12" borderId="0" xfId="0" applyFont="1" applyFill="1" applyBorder="1" applyProtection="1"/>
    <xf numFmtId="0" fontId="2" fillId="12" borderId="25" xfId="0" applyFont="1" applyFill="1" applyBorder="1" applyProtection="1"/>
    <xf numFmtId="0" fontId="10" fillId="6" borderId="40" xfId="0" applyFont="1" applyFill="1" applyBorder="1" applyAlignment="1" applyProtection="1">
      <alignment horizontal="center" vertical="center"/>
    </xf>
    <xf numFmtId="0" fontId="29" fillId="12" borderId="28" xfId="0" applyFont="1" applyFill="1" applyBorder="1" applyProtection="1"/>
    <xf numFmtId="2" fontId="29" fillId="12" borderId="41" xfId="0" applyNumberFormat="1" applyFont="1" applyFill="1" applyBorder="1" applyAlignment="1" applyProtection="1">
      <alignment horizontal="right"/>
    </xf>
    <xf numFmtId="2" fontId="2" fillId="12" borderId="42" xfId="0" applyNumberFormat="1" applyFont="1" applyFill="1" applyBorder="1" applyAlignment="1" applyProtection="1">
      <alignment horizontal="right"/>
    </xf>
    <xf numFmtId="2" fontId="2" fillId="12" borderId="43" xfId="0" applyNumberFormat="1" applyFont="1" applyFill="1" applyBorder="1" applyAlignment="1" applyProtection="1">
      <alignment horizontal="right"/>
    </xf>
    <xf numFmtId="0" fontId="31" fillId="12" borderId="44" xfId="0" applyFont="1" applyFill="1" applyBorder="1" applyProtection="1"/>
    <xf numFmtId="0" fontId="2" fillId="12" borderId="44" xfId="0" applyFont="1" applyFill="1" applyBorder="1" applyProtection="1"/>
    <xf numFmtId="0" fontId="2" fillId="12" borderId="45" xfId="0" applyFont="1" applyFill="1" applyBorder="1" applyProtection="1"/>
    <xf numFmtId="0" fontId="2" fillId="12" borderId="46" xfId="0" applyFont="1" applyFill="1" applyBorder="1" applyAlignment="1" applyProtection="1">
      <alignment horizontal="center"/>
    </xf>
    <xf numFmtId="0" fontId="32" fillId="12" borderId="47" xfId="0" applyFont="1" applyFill="1" applyBorder="1" applyProtection="1"/>
    <xf numFmtId="0" fontId="2" fillId="12" borderId="24" xfId="0" applyFont="1" applyFill="1" applyBorder="1" applyProtection="1"/>
    <xf numFmtId="14" fontId="2" fillId="12" borderId="48" xfId="0" applyNumberFormat="1" applyFont="1" applyFill="1" applyBorder="1" applyAlignment="1" applyProtection="1">
      <alignment horizontal="center"/>
    </xf>
    <xf numFmtId="2" fontId="33" fillId="12" borderId="47" xfId="0" applyNumberFormat="1" applyFont="1" applyFill="1" applyBorder="1" applyProtection="1"/>
    <xf numFmtId="0" fontId="17" fillId="12" borderId="46" xfId="0" applyFont="1" applyFill="1" applyBorder="1" applyProtection="1"/>
    <xf numFmtId="0" fontId="32" fillId="12" borderId="49" xfId="0" applyFont="1" applyFill="1" applyBorder="1" applyProtection="1"/>
    <xf numFmtId="2" fontId="33" fillId="12" borderId="49" xfId="0" applyNumberFormat="1" applyFont="1" applyFill="1" applyBorder="1" applyProtection="1"/>
    <xf numFmtId="0" fontId="2" fillId="12" borderId="28" xfId="0" applyFont="1" applyFill="1" applyBorder="1" applyProtection="1"/>
    <xf numFmtId="0" fontId="10" fillId="12" borderId="38" xfId="0" applyFont="1" applyFill="1" applyBorder="1" applyAlignment="1" applyProtection="1">
      <alignment horizontal="center"/>
    </xf>
    <xf numFmtId="0" fontId="10" fillId="12" borderId="13" xfId="0" applyFont="1" applyFill="1" applyBorder="1" applyAlignment="1" applyProtection="1">
      <alignment horizontal="center"/>
    </xf>
    <xf numFmtId="0" fontId="10" fillId="12" borderId="50" xfId="0" applyFont="1" applyFill="1" applyBorder="1" applyAlignment="1" applyProtection="1">
      <alignment horizontal="center"/>
    </xf>
    <xf numFmtId="0" fontId="7" fillId="12" borderId="51" xfId="0" applyFont="1" applyFill="1" applyBorder="1" applyProtection="1"/>
    <xf numFmtId="0" fontId="29" fillId="12" borderId="52" xfId="0" applyFont="1" applyFill="1" applyBorder="1" applyProtection="1"/>
    <xf numFmtId="2" fontId="29" fillId="12" borderId="53" xfId="0" applyNumberFormat="1" applyFont="1" applyFill="1" applyBorder="1" applyAlignment="1" applyProtection="1">
      <alignment horizontal="right"/>
    </xf>
    <xf numFmtId="2" fontId="2" fillId="12" borderId="54" xfId="0" applyNumberFormat="1" applyFont="1" applyFill="1" applyBorder="1" applyAlignment="1" applyProtection="1">
      <alignment horizontal="right"/>
    </xf>
    <xf numFmtId="0" fontId="17" fillId="12" borderId="41" xfId="0" applyFont="1" applyFill="1" applyBorder="1" applyProtection="1"/>
    <xf numFmtId="0" fontId="0" fillId="9" borderId="0" xfId="0" applyFill="1" applyBorder="1" applyAlignment="1" applyProtection="1">
      <alignment wrapText="1"/>
    </xf>
    <xf numFmtId="0" fontId="7" fillId="0" borderId="55" xfId="0" applyFont="1" applyFill="1" applyBorder="1" applyProtection="1">
      <protection locked="0"/>
    </xf>
    <xf numFmtId="0" fontId="7" fillId="0" borderId="56" xfId="0" applyFont="1" applyFill="1" applyBorder="1" applyProtection="1">
      <protection locked="0"/>
    </xf>
    <xf numFmtId="14" fontId="0" fillId="0" borderId="56" xfId="0" applyNumberFormat="1" applyFill="1" applyBorder="1" applyAlignment="1" applyProtection="1">
      <alignment horizontal="left"/>
      <protection locked="0"/>
    </xf>
    <xf numFmtId="14" fontId="7" fillId="0" borderId="56" xfId="0" applyNumberFormat="1" applyFont="1" applyFill="1" applyBorder="1" applyProtection="1">
      <protection locked="0"/>
    </xf>
    <xf numFmtId="0" fontId="0" fillId="12" borderId="0" xfId="0" applyFill="1" applyBorder="1" applyAlignment="1" applyProtection="1">
      <alignment wrapText="1"/>
    </xf>
    <xf numFmtId="0" fontId="0" fillId="12" borderId="0" xfId="0" applyFill="1" applyProtection="1"/>
    <xf numFmtId="0" fontId="25" fillId="12" borderId="0" xfId="0" applyFont="1" applyFill="1" applyProtection="1"/>
    <xf numFmtId="0" fontId="11" fillId="12" borderId="19" xfId="0" applyFont="1" applyFill="1" applyBorder="1" applyProtection="1"/>
    <xf numFmtId="0" fontId="11" fillId="12" borderId="57" xfId="0" applyFont="1" applyFill="1" applyBorder="1" applyProtection="1"/>
    <xf numFmtId="0" fontId="11" fillId="12" borderId="33" xfId="0" applyFont="1" applyFill="1" applyBorder="1" applyProtection="1"/>
    <xf numFmtId="0" fontId="10" fillId="12" borderId="22" xfId="0" applyFont="1" applyFill="1" applyBorder="1" applyAlignment="1" applyProtection="1">
      <alignment horizontal="center" vertical="center"/>
    </xf>
    <xf numFmtId="0" fontId="10" fillId="12" borderId="57" xfId="0" applyFont="1" applyFill="1" applyBorder="1" applyAlignment="1" applyProtection="1">
      <alignment horizontal="center" vertical="center"/>
    </xf>
    <xf numFmtId="0" fontId="10" fillId="12" borderId="58" xfId="0" applyFont="1" applyFill="1" applyBorder="1" applyAlignment="1" applyProtection="1">
      <alignment horizontal="center" vertical="center"/>
    </xf>
    <xf numFmtId="0" fontId="0" fillId="10" borderId="18" xfId="0" applyFill="1" applyBorder="1" applyAlignment="1" applyProtection="1">
      <alignment horizontal="center" wrapText="1"/>
      <protection hidden="1"/>
    </xf>
    <xf numFmtId="0" fontId="3" fillId="0" borderId="24" xfId="0" applyFont="1" applyFill="1" applyBorder="1" applyAlignment="1" applyProtection="1">
      <alignment horizontal="center"/>
      <protection locked="0"/>
    </xf>
    <xf numFmtId="0" fontId="3" fillId="0" borderId="34" xfId="0" applyFont="1" applyFill="1" applyBorder="1" applyAlignment="1" applyProtection="1">
      <alignment horizontal="center"/>
      <protection locked="0"/>
    </xf>
    <xf numFmtId="0" fontId="3" fillId="0" borderId="36" xfId="0" applyFont="1" applyFill="1" applyBorder="1" applyAlignment="1" applyProtection="1">
      <alignment horizontal="center"/>
      <protection locked="0"/>
    </xf>
    <xf numFmtId="0" fontId="3" fillId="0" borderId="59" xfId="0" applyFont="1" applyFill="1" applyBorder="1" applyAlignment="1" applyProtection="1">
      <alignment horizontal="center"/>
      <protection locked="0"/>
    </xf>
    <xf numFmtId="0" fontId="15" fillId="11" borderId="25" xfId="0" applyFont="1" applyFill="1" applyBorder="1" applyProtection="1"/>
    <xf numFmtId="0" fontId="10" fillId="6" borderId="37" xfId="0" applyFont="1" applyFill="1" applyBorder="1" applyAlignment="1" applyProtection="1">
      <alignment horizontal="center" vertical="center"/>
    </xf>
    <xf numFmtId="2" fontId="16" fillId="0" borderId="30" xfId="0" applyNumberFormat="1" applyFont="1" applyFill="1" applyBorder="1" applyAlignment="1" applyProtection="1">
      <alignment horizontal="right"/>
    </xf>
    <xf numFmtId="0" fontId="10" fillId="6" borderId="60" xfId="0" applyFont="1" applyFill="1" applyBorder="1" applyAlignment="1" applyProtection="1">
      <alignment horizontal="center" vertical="center"/>
    </xf>
    <xf numFmtId="0" fontId="10" fillId="6" borderId="61" xfId="0" applyFont="1" applyFill="1" applyBorder="1" applyAlignment="1" applyProtection="1">
      <alignment horizontal="center" vertical="center"/>
    </xf>
    <xf numFmtId="0" fontId="12" fillId="6" borderId="62" xfId="0" applyFont="1" applyFill="1" applyBorder="1" applyAlignment="1" applyProtection="1">
      <alignment horizontal="center" wrapText="1" shrinkToFit="1"/>
    </xf>
    <xf numFmtId="0" fontId="0" fillId="0" borderId="33" xfId="0" applyFill="1" applyBorder="1" applyProtection="1"/>
    <xf numFmtId="0" fontId="16" fillId="0" borderId="29" xfId="0" applyFont="1" applyFill="1" applyBorder="1" applyProtection="1"/>
    <xf numFmtId="2" fontId="4" fillId="0" borderId="63" xfId="0" applyNumberFormat="1" applyFont="1" applyFill="1" applyBorder="1" applyAlignment="1" applyProtection="1">
      <alignment horizontal="right"/>
    </xf>
    <xf numFmtId="2" fontId="4" fillId="0" borderId="64" xfId="0" applyNumberFormat="1" applyFont="1" applyFill="1" applyBorder="1" applyAlignment="1" applyProtection="1">
      <alignment horizontal="right"/>
    </xf>
    <xf numFmtId="2" fontId="4" fillId="0" borderId="65" xfId="0" applyNumberFormat="1" applyFont="1" applyFill="1" applyBorder="1" applyAlignment="1" applyProtection="1">
      <alignment horizontal="right"/>
    </xf>
    <xf numFmtId="0" fontId="0" fillId="9" borderId="56" xfId="0" applyFill="1" applyBorder="1" applyProtection="1"/>
    <xf numFmtId="0" fontId="0" fillId="9" borderId="66" xfId="0" applyFill="1" applyBorder="1" applyProtection="1"/>
    <xf numFmtId="0" fontId="37" fillId="9" borderId="22" xfId="0" applyFont="1" applyFill="1" applyBorder="1" applyProtection="1"/>
    <xf numFmtId="0" fontId="7" fillId="9" borderId="24" xfId="0" applyFont="1" applyFill="1" applyBorder="1" applyAlignment="1" applyProtection="1">
      <alignment horizontal="center" vertical="center"/>
      <protection locked="0"/>
    </xf>
    <xf numFmtId="0" fontId="7" fillId="9" borderId="7" xfId="0" applyFont="1" applyFill="1" applyBorder="1" applyAlignment="1" applyProtection="1">
      <alignment vertical="center"/>
      <protection locked="0"/>
    </xf>
    <xf numFmtId="0" fontId="8" fillId="3" borderId="67" xfId="0" applyFont="1" applyFill="1" applyBorder="1"/>
    <xf numFmtId="0" fontId="8" fillId="3" borderId="67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2" fillId="10" borderId="68" xfId="0" applyFont="1" applyFill="1" applyBorder="1" applyAlignment="1">
      <alignment horizontal="center" wrapText="1"/>
    </xf>
    <xf numFmtId="0" fontId="0" fillId="10" borderId="69" xfId="0" applyFill="1" applyBorder="1" applyAlignment="1">
      <alignment wrapText="1"/>
    </xf>
    <xf numFmtId="0" fontId="0" fillId="10" borderId="68" xfId="0" applyFill="1" applyBorder="1" applyAlignment="1">
      <alignment wrapText="1"/>
    </xf>
    <xf numFmtId="0" fontId="0" fillId="10" borderId="68" xfId="0" applyFill="1" applyBorder="1" applyAlignment="1">
      <alignment horizontal="center" wrapText="1"/>
    </xf>
    <xf numFmtId="2" fontId="0" fillId="10" borderId="68" xfId="0" applyNumberFormat="1" applyFill="1" applyBorder="1" applyAlignment="1">
      <alignment horizontal="center" wrapText="1"/>
    </xf>
    <xf numFmtId="0" fontId="0" fillId="10" borderId="68" xfId="0" applyFill="1" applyBorder="1" applyAlignment="1" applyProtection="1">
      <alignment horizontal="center" wrapText="1"/>
      <protection hidden="1"/>
    </xf>
    <xf numFmtId="2" fontId="7" fillId="10" borderId="68" xfId="0" applyNumberFormat="1" applyFont="1" applyFill="1" applyBorder="1" applyAlignment="1">
      <alignment horizontal="center" wrapText="1"/>
    </xf>
    <xf numFmtId="0" fontId="2" fillId="10" borderId="18" xfId="0" applyFont="1" applyFill="1" applyBorder="1" applyAlignment="1">
      <alignment horizontal="center" wrapText="1"/>
    </xf>
    <xf numFmtId="0" fontId="2" fillId="10" borderId="35" xfId="0" applyFont="1" applyFill="1" applyBorder="1" applyAlignment="1">
      <alignment horizontal="center" wrapText="1"/>
    </xf>
    <xf numFmtId="0" fontId="0" fillId="10" borderId="26" xfId="0" applyFill="1" applyBorder="1" applyAlignment="1">
      <alignment wrapText="1"/>
    </xf>
    <xf numFmtId="0" fontId="0" fillId="10" borderId="35" xfId="0" applyFill="1" applyBorder="1" applyAlignment="1">
      <alignment wrapText="1"/>
    </xf>
    <xf numFmtId="0" fontId="0" fillId="10" borderId="35" xfId="0" applyFill="1" applyBorder="1" applyAlignment="1">
      <alignment horizontal="center" wrapText="1"/>
    </xf>
    <xf numFmtId="2" fontId="0" fillId="10" borderId="35" xfId="0" applyNumberFormat="1" applyFill="1" applyBorder="1" applyAlignment="1">
      <alignment horizontal="center" wrapText="1"/>
    </xf>
    <xf numFmtId="0" fontId="0" fillId="10" borderId="35" xfId="0" applyFill="1" applyBorder="1" applyAlignment="1" applyProtection="1">
      <alignment horizontal="center" wrapText="1"/>
      <protection hidden="1"/>
    </xf>
    <xf numFmtId="2" fontId="7" fillId="10" borderId="35" xfId="0" applyNumberFormat="1" applyFont="1" applyFill="1" applyBorder="1" applyAlignment="1">
      <alignment horizontal="center" wrapText="1"/>
    </xf>
    <xf numFmtId="0" fontId="7" fillId="9" borderId="34" xfId="0" applyFont="1" applyFill="1" applyBorder="1" applyAlignment="1" applyProtection="1">
      <alignment horizontal="center" vertical="center"/>
      <protection locked="0"/>
    </xf>
    <xf numFmtId="0" fontId="7" fillId="9" borderId="34" xfId="0" applyFont="1" applyFill="1" applyBorder="1" applyAlignment="1" applyProtection="1">
      <alignment horizontal="center" vertical="center" wrapText="1"/>
      <protection locked="0"/>
    </xf>
    <xf numFmtId="0" fontId="39" fillId="12" borderId="0" xfId="0" applyFont="1" applyFill="1" applyAlignment="1" applyProtection="1">
      <alignment horizontal="center"/>
    </xf>
    <xf numFmtId="0" fontId="40" fillId="12" borderId="0" xfId="0" applyFont="1" applyFill="1" applyBorder="1" applyAlignment="1" applyProtection="1">
      <alignment horizontal="center" wrapText="1"/>
    </xf>
    <xf numFmtId="0" fontId="10" fillId="0" borderId="34" xfId="0" applyFont="1" applyFill="1" applyBorder="1" applyAlignment="1" applyProtection="1">
      <alignment horizontal="left" wrapText="1"/>
      <protection locked="0"/>
    </xf>
    <xf numFmtId="0" fontId="10" fillId="0" borderId="77" xfId="0" applyFont="1" applyFill="1" applyBorder="1" applyAlignment="1" applyProtection="1">
      <alignment horizontal="left" wrapText="1"/>
      <protection locked="0"/>
    </xf>
    <xf numFmtId="0" fontId="38" fillId="13" borderId="19" xfId="0" applyFont="1" applyFill="1" applyBorder="1" applyAlignment="1" applyProtection="1">
      <alignment horizontal="center" vertical="center" wrapText="1"/>
    </xf>
    <xf numFmtId="0" fontId="38" fillId="13" borderId="21" xfId="0" applyFont="1" applyFill="1" applyBorder="1" applyAlignment="1" applyProtection="1">
      <alignment horizontal="center" vertical="center" wrapText="1"/>
    </xf>
    <xf numFmtId="0" fontId="38" fillId="13" borderId="22" xfId="0" applyFont="1" applyFill="1" applyBorder="1" applyAlignment="1" applyProtection="1">
      <alignment horizontal="center" vertical="center" wrapText="1"/>
    </xf>
    <xf numFmtId="0" fontId="38" fillId="13" borderId="23" xfId="0" applyFont="1" applyFill="1" applyBorder="1" applyAlignment="1" applyProtection="1">
      <alignment horizontal="center" vertical="center" wrapText="1"/>
    </xf>
    <xf numFmtId="0" fontId="38" fillId="13" borderId="33" xfId="0" applyFont="1" applyFill="1" applyBorder="1" applyAlignment="1" applyProtection="1">
      <alignment horizontal="center" vertical="center" wrapText="1"/>
    </xf>
    <xf numFmtId="0" fontId="38" fillId="13" borderId="30" xfId="0" applyFont="1" applyFill="1" applyBorder="1" applyAlignment="1" applyProtection="1">
      <alignment horizontal="center" vertical="center" wrapText="1"/>
    </xf>
    <xf numFmtId="0" fontId="10" fillId="0" borderId="34" xfId="0" applyFont="1" applyFill="1" applyBorder="1" applyAlignment="1" applyProtection="1">
      <alignment horizontal="left" vertical="center" wrapText="1"/>
      <protection locked="0"/>
    </xf>
    <xf numFmtId="0" fontId="10" fillId="0" borderId="77" xfId="0" applyFont="1" applyFill="1" applyBorder="1" applyAlignment="1" applyProtection="1">
      <alignment horizontal="left" vertical="center" wrapText="1"/>
      <protection locked="0"/>
    </xf>
    <xf numFmtId="0" fontId="10" fillId="0" borderId="82" xfId="0" applyFont="1" applyFill="1" applyBorder="1" applyAlignment="1" applyProtection="1">
      <alignment horizontal="left" vertical="center" wrapText="1"/>
      <protection locked="0"/>
    </xf>
    <xf numFmtId="0" fontId="10" fillId="0" borderId="83" xfId="0" applyFont="1" applyFill="1" applyBorder="1" applyAlignment="1" applyProtection="1">
      <alignment horizontal="left" vertical="center" wrapText="1"/>
      <protection locked="0"/>
    </xf>
    <xf numFmtId="0" fontId="30" fillId="12" borderId="79" xfId="0" applyFont="1" applyFill="1" applyBorder="1" applyAlignment="1" applyProtection="1">
      <alignment wrapText="1"/>
    </xf>
    <xf numFmtId="0" fontId="26" fillId="12" borderId="80" xfId="0" applyFont="1" applyFill="1" applyBorder="1" applyAlignment="1" applyProtection="1">
      <alignment wrapText="1"/>
    </xf>
    <xf numFmtId="0" fontId="26" fillId="12" borderId="81" xfId="0" applyFont="1" applyFill="1" applyBorder="1" applyAlignment="1" applyProtection="1">
      <alignment wrapText="1"/>
    </xf>
    <xf numFmtId="0" fontId="10" fillId="6" borderId="6" xfId="0" applyFont="1" applyFill="1" applyBorder="1" applyAlignment="1" applyProtection="1">
      <alignment horizontal="center" vertical="center"/>
    </xf>
    <xf numFmtId="0" fontId="10" fillId="6" borderId="84" xfId="0" applyFont="1" applyFill="1" applyBorder="1" applyAlignment="1" applyProtection="1">
      <alignment horizontal="center" vertical="center"/>
    </xf>
    <xf numFmtId="0" fontId="10" fillId="0" borderId="75" xfId="0" applyFont="1" applyFill="1" applyBorder="1" applyAlignment="1" applyProtection="1">
      <alignment horizontal="left" wrapText="1"/>
      <protection locked="0"/>
    </xf>
    <xf numFmtId="0" fontId="10" fillId="0" borderId="76" xfId="0" applyFont="1" applyFill="1" applyBorder="1" applyAlignment="1" applyProtection="1">
      <alignment horizontal="left" wrapText="1"/>
      <protection locked="0"/>
    </xf>
    <xf numFmtId="0" fontId="10" fillId="0" borderId="75" xfId="0" applyFont="1" applyFill="1" applyBorder="1" applyAlignment="1" applyProtection="1">
      <alignment horizontal="left" vertical="center" wrapText="1"/>
      <protection locked="0"/>
    </xf>
    <xf numFmtId="0" fontId="10" fillId="0" borderId="76" xfId="0" applyFont="1" applyFill="1" applyBorder="1" applyAlignment="1" applyProtection="1">
      <alignment horizontal="left" vertical="center" wrapText="1"/>
      <protection locked="0"/>
    </xf>
    <xf numFmtId="0" fontId="10" fillId="0" borderId="36" xfId="0" applyFont="1" applyFill="1" applyBorder="1" applyAlignment="1" applyProtection="1">
      <alignment horizontal="left" vertical="center" wrapText="1"/>
      <protection locked="0"/>
    </xf>
    <xf numFmtId="0" fontId="10" fillId="0" borderId="78" xfId="0" applyFont="1" applyFill="1" applyBorder="1" applyAlignment="1" applyProtection="1">
      <alignment horizontal="left" vertical="center" wrapText="1"/>
      <protection locked="0"/>
    </xf>
    <xf numFmtId="0" fontId="10" fillId="6" borderId="9" xfId="0" applyFont="1" applyFill="1" applyBorder="1" applyAlignment="1" applyProtection="1">
      <alignment horizontal="center" vertical="center"/>
    </xf>
    <xf numFmtId="0" fontId="10" fillId="6" borderId="74" xfId="0" applyFont="1" applyFill="1" applyBorder="1" applyAlignment="1" applyProtection="1">
      <alignment horizontal="center" vertical="center"/>
    </xf>
    <xf numFmtId="0" fontId="30" fillId="12" borderId="70" xfId="0" applyFont="1" applyFill="1" applyBorder="1" applyAlignment="1" applyProtection="1">
      <alignment wrapText="1"/>
    </xf>
    <xf numFmtId="0" fontId="26" fillId="12" borderId="71" xfId="0" applyFont="1" applyFill="1" applyBorder="1" applyAlignment="1" applyProtection="1">
      <alignment wrapText="1"/>
    </xf>
    <xf numFmtId="0" fontId="26" fillId="12" borderId="72" xfId="0" applyFont="1" applyFill="1" applyBorder="1" applyAlignment="1" applyProtection="1">
      <alignment wrapText="1"/>
    </xf>
    <xf numFmtId="0" fontId="10" fillId="6" borderId="73" xfId="0" applyFont="1" applyFill="1" applyBorder="1" applyAlignment="1" applyProtection="1">
      <alignment horizontal="center" vertical="center"/>
    </xf>
    <xf numFmtId="0" fontId="10" fillId="0" borderId="27" xfId="0" applyFont="1" applyFill="1" applyBorder="1" applyAlignment="1" applyProtection="1">
      <alignment horizontal="left" wrapText="1"/>
    </xf>
    <xf numFmtId="0" fontId="10" fillId="0" borderId="7" xfId="0" applyFont="1" applyFill="1" applyBorder="1" applyAlignment="1" applyProtection="1">
      <alignment horizontal="left" wrapText="1"/>
    </xf>
    <xf numFmtId="0" fontId="27" fillId="7" borderId="60" xfId="0" applyFont="1" applyFill="1" applyBorder="1" applyAlignment="1" applyProtection="1">
      <alignment wrapText="1"/>
    </xf>
    <xf numFmtId="0" fontId="27" fillId="7" borderId="85" xfId="0" applyFont="1" applyFill="1" applyBorder="1" applyAlignment="1" applyProtection="1">
      <alignment wrapText="1"/>
    </xf>
    <xf numFmtId="0" fontId="27" fillId="7" borderId="38" xfId="0" applyFont="1" applyFill="1" applyBorder="1" applyAlignment="1" applyProtection="1">
      <alignment wrapText="1"/>
    </xf>
    <xf numFmtId="0" fontId="10" fillId="6" borderId="61" xfId="0" applyFont="1" applyFill="1" applyBorder="1" applyAlignment="1" applyProtection="1">
      <alignment horizontal="center" vertical="center"/>
    </xf>
    <xf numFmtId="0" fontId="10" fillId="6" borderId="86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left" wrapText="1"/>
    </xf>
    <xf numFmtId="0" fontId="10" fillId="0" borderId="2" xfId="0" applyFont="1" applyFill="1" applyBorder="1" applyAlignment="1" applyProtection="1">
      <alignment horizontal="left" wrapText="1"/>
    </xf>
    <xf numFmtId="0" fontId="26" fillId="2" borderId="85" xfId="0" applyFont="1" applyBorder="1" applyAlignment="1" applyProtection="1">
      <alignment wrapText="1"/>
    </xf>
    <xf numFmtId="0" fontId="26" fillId="2" borderId="38" xfId="0" applyFont="1" applyBorder="1" applyAlignment="1" applyProtection="1">
      <alignment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619125</xdr:colOff>
      <xdr:row>14</xdr:row>
      <xdr:rowOff>28575</xdr:rowOff>
    </xdr:from>
    <xdr:to>
      <xdr:col>8</xdr:col>
      <xdr:colOff>1466850</xdr:colOff>
      <xdr:row>19</xdr:row>
      <xdr:rowOff>266700</xdr:rowOff>
    </xdr:to>
    <xdr:pic>
      <xdr:nvPicPr>
        <xdr:cNvPr id="53360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43975" y="4238625"/>
          <a:ext cx="2447925" cy="1762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38100</xdr:rowOff>
    </xdr:from>
    <xdr:to>
      <xdr:col>7</xdr:col>
      <xdr:colOff>323850</xdr:colOff>
      <xdr:row>8</xdr:row>
      <xdr:rowOff>76200</xdr:rowOff>
    </xdr:to>
    <xdr:pic>
      <xdr:nvPicPr>
        <xdr:cNvPr id="111654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3810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38100</xdr:rowOff>
    </xdr:from>
    <xdr:to>
      <xdr:col>7</xdr:col>
      <xdr:colOff>323850</xdr:colOff>
      <xdr:row>8</xdr:row>
      <xdr:rowOff>76200</xdr:rowOff>
    </xdr:to>
    <xdr:pic>
      <xdr:nvPicPr>
        <xdr:cNvPr id="112678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3810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38100</xdr:rowOff>
    </xdr:from>
    <xdr:to>
      <xdr:col>7</xdr:col>
      <xdr:colOff>323850</xdr:colOff>
      <xdr:row>8</xdr:row>
      <xdr:rowOff>76200</xdr:rowOff>
    </xdr:to>
    <xdr:pic>
      <xdr:nvPicPr>
        <xdr:cNvPr id="113702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3810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38100</xdr:rowOff>
    </xdr:from>
    <xdr:to>
      <xdr:col>7</xdr:col>
      <xdr:colOff>323850</xdr:colOff>
      <xdr:row>8</xdr:row>
      <xdr:rowOff>76200</xdr:rowOff>
    </xdr:to>
    <xdr:pic>
      <xdr:nvPicPr>
        <xdr:cNvPr id="114726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3810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38100</xdr:rowOff>
    </xdr:from>
    <xdr:to>
      <xdr:col>7</xdr:col>
      <xdr:colOff>323850</xdr:colOff>
      <xdr:row>8</xdr:row>
      <xdr:rowOff>76200</xdr:rowOff>
    </xdr:to>
    <xdr:pic>
      <xdr:nvPicPr>
        <xdr:cNvPr id="115750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3810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38100</xdr:rowOff>
    </xdr:from>
    <xdr:to>
      <xdr:col>7</xdr:col>
      <xdr:colOff>323850</xdr:colOff>
      <xdr:row>8</xdr:row>
      <xdr:rowOff>76200</xdr:rowOff>
    </xdr:to>
    <xdr:pic>
      <xdr:nvPicPr>
        <xdr:cNvPr id="116774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3810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38100</xdr:rowOff>
    </xdr:from>
    <xdr:to>
      <xdr:col>7</xdr:col>
      <xdr:colOff>323850</xdr:colOff>
      <xdr:row>8</xdr:row>
      <xdr:rowOff>76200</xdr:rowOff>
    </xdr:to>
    <xdr:pic>
      <xdr:nvPicPr>
        <xdr:cNvPr id="117798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3810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323850</xdr:colOff>
      <xdr:row>8</xdr:row>
      <xdr:rowOff>38100</xdr:rowOff>
    </xdr:to>
    <xdr:pic>
      <xdr:nvPicPr>
        <xdr:cNvPr id="118822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38100</xdr:rowOff>
    </xdr:from>
    <xdr:to>
      <xdr:col>7</xdr:col>
      <xdr:colOff>323850</xdr:colOff>
      <xdr:row>8</xdr:row>
      <xdr:rowOff>76200</xdr:rowOff>
    </xdr:to>
    <xdr:pic>
      <xdr:nvPicPr>
        <xdr:cNvPr id="119846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3810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38100</xdr:rowOff>
    </xdr:from>
    <xdr:to>
      <xdr:col>7</xdr:col>
      <xdr:colOff>323850</xdr:colOff>
      <xdr:row>8</xdr:row>
      <xdr:rowOff>76200</xdr:rowOff>
    </xdr:to>
    <xdr:pic>
      <xdr:nvPicPr>
        <xdr:cNvPr id="120870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3810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0</xdr:row>
      <xdr:rowOff>28575</xdr:rowOff>
    </xdr:from>
    <xdr:to>
      <xdr:col>7</xdr:col>
      <xdr:colOff>371475</xdr:colOff>
      <xdr:row>8</xdr:row>
      <xdr:rowOff>66675</xdr:rowOff>
    </xdr:to>
    <xdr:pic>
      <xdr:nvPicPr>
        <xdr:cNvPr id="1161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34150" y="28575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38100</xdr:rowOff>
    </xdr:from>
    <xdr:to>
      <xdr:col>7</xdr:col>
      <xdr:colOff>323850</xdr:colOff>
      <xdr:row>8</xdr:row>
      <xdr:rowOff>76200</xdr:rowOff>
    </xdr:to>
    <xdr:pic>
      <xdr:nvPicPr>
        <xdr:cNvPr id="121894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3810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76200</xdr:rowOff>
    </xdr:from>
    <xdr:to>
      <xdr:col>7</xdr:col>
      <xdr:colOff>323850</xdr:colOff>
      <xdr:row>8</xdr:row>
      <xdr:rowOff>114300</xdr:rowOff>
    </xdr:to>
    <xdr:pic>
      <xdr:nvPicPr>
        <xdr:cNvPr id="122918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7620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38100</xdr:rowOff>
    </xdr:from>
    <xdr:to>
      <xdr:col>7</xdr:col>
      <xdr:colOff>323850</xdr:colOff>
      <xdr:row>8</xdr:row>
      <xdr:rowOff>76200</xdr:rowOff>
    </xdr:to>
    <xdr:pic>
      <xdr:nvPicPr>
        <xdr:cNvPr id="123942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3810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38100</xdr:rowOff>
    </xdr:from>
    <xdr:to>
      <xdr:col>7</xdr:col>
      <xdr:colOff>323850</xdr:colOff>
      <xdr:row>8</xdr:row>
      <xdr:rowOff>76200</xdr:rowOff>
    </xdr:to>
    <xdr:pic>
      <xdr:nvPicPr>
        <xdr:cNvPr id="124966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3810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38100</xdr:rowOff>
    </xdr:from>
    <xdr:to>
      <xdr:col>7</xdr:col>
      <xdr:colOff>323850</xdr:colOff>
      <xdr:row>8</xdr:row>
      <xdr:rowOff>76200</xdr:rowOff>
    </xdr:to>
    <xdr:pic>
      <xdr:nvPicPr>
        <xdr:cNvPr id="125990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3810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38100</xdr:rowOff>
    </xdr:from>
    <xdr:to>
      <xdr:col>7</xdr:col>
      <xdr:colOff>323850</xdr:colOff>
      <xdr:row>8</xdr:row>
      <xdr:rowOff>76200</xdr:rowOff>
    </xdr:to>
    <xdr:pic>
      <xdr:nvPicPr>
        <xdr:cNvPr id="127014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3810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38100</xdr:rowOff>
    </xdr:from>
    <xdr:to>
      <xdr:col>7</xdr:col>
      <xdr:colOff>323850</xdr:colOff>
      <xdr:row>8</xdr:row>
      <xdr:rowOff>76200</xdr:rowOff>
    </xdr:to>
    <xdr:pic>
      <xdr:nvPicPr>
        <xdr:cNvPr id="128038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3810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323850</xdr:colOff>
      <xdr:row>8</xdr:row>
      <xdr:rowOff>38100</xdr:rowOff>
    </xdr:to>
    <xdr:pic>
      <xdr:nvPicPr>
        <xdr:cNvPr id="129062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323850</xdr:colOff>
      <xdr:row>8</xdr:row>
      <xdr:rowOff>38100</xdr:rowOff>
    </xdr:to>
    <xdr:pic>
      <xdr:nvPicPr>
        <xdr:cNvPr id="130086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323850</xdr:colOff>
      <xdr:row>8</xdr:row>
      <xdr:rowOff>38100</xdr:rowOff>
    </xdr:to>
    <xdr:pic>
      <xdr:nvPicPr>
        <xdr:cNvPr id="131110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38100</xdr:rowOff>
    </xdr:from>
    <xdr:to>
      <xdr:col>7</xdr:col>
      <xdr:colOff>342900</xdr:colOff>
      <xdr:row>8</xdr:row>
      <xdr:rowOff>76200</xdr:rowOff>
    </xdr:to>
    <xdr:pic>
      <xdr:nvPicPr>
        <xdr:cNvPr id="104486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05575" y="3810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323850</xdr:colOff>
      <xdr:row>8</xdr:row>
      <xdr:rowOff>38100</xdr:rowOff>
    </xdr:to>
    <xdr:pic>
      <xdr:nvPicPr>
        <xdr:cNvPr id="132134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323850</xdr:colOff>
      <xdr:row>8</xdr:row>
      <xdr:rowOff>38100</xdr:rowOff>
    </xdr:to>
    <xdr:pic>
      <xdr:nvPicPr>
        <xdr:cNvPr id="133158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323850</xdr:colOff>
      <xdr:row>8</xdr:row>
      <xdr:rowOff>38100</xdr:rowOff>
    </xdr:to>
    <xdr:pic>
      <xdr:nvPicPr>
        <xdr:cNvPr id="134182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323850</xdr:colOff>
      <xdr:row>8</xdr:row>
      <xdr:rowOff>38100</xdr:rowOff>
    </xdr:to>
    <xdr:pic>
      <xdr:nvPicPr>
        <xdr:cNvPr id="135206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323850</xdr:colOff>
      <xdr:row>8</xdr:row>
      <xdr:rowOff>38100</xdr:rowOff>
    </xdr:to>
    <xdr:pic>
      <xdr:nvPicPr>
        <xdr:cNvPr id="136230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323850</xdr:colOff>
      <xdr:row>8</xdr:row>
      <xdr:rowOff>38100</xdr:rowOff>
    </xdr:to>
    <xdr:pic>
      <xdr:nvPicPr>
        <xdr:cNvPr id="137254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323850</xdr:colOff>
      <xdr:row>8</xdr:row>
      <xdr:rowOff>38100</xdr:rowOff>
    </xdr:to>
    <xdr:pic>
      <xdr:nvPicPr>
        <xdr:cNvPr id="138278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323850</xdr:colOff>
      <xdr:row>8</xdr:row>
      <xdr:rowOff>38100</xdr:rowOff>
    </xdr:to>
    <xdr:pic>
      <xdr:nvPicPr>
        <xdr:cNvPr id="139302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323850</xdr:colOff>
      <xdr:row>8</xdr:row>
      <xdr:rowOff>38100</xdr:rowOff>
    </xdr:to>
    <xdr:pic>
      <xdr:nvPicPr>
        <xdr:cNvPr id="140326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323850</xdr:colOff>
      <xdr:row>8</xdr:row>
      <xdr:rowOff>38100</xdr:rowOff>
    </xdr:to>
    <xdr:pic>
      <xdr:nvPicPr>
        <xdr:cNvPr id="141350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38100</xdr:rowOff>
    </xdr:from>
    <xdr:to>
      <xdr:col>7</xdr:col>
      <xdr:colOff>323850</xdr:colOff>
      <xdr:row>8</xdr:row>
      <xdr:rowOff>76200</xdr:rowOff>
    </xdr:to>
    <xdr:pic>
      <xdr:nvPicPr>
        <xdr:cNvPr id="105510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3810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323850</xdr:colOff>
      <xdr:row>8</xdr:row>
      <xdr:rowOff>38100</xdr:rowOff>
    </xdr:to>
    <xdr:pic>
      <xdr:nvPicPr>
        <xdr:cNvPr id="142374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323850</xdr:colOff>
      <xdr:row>8</xdr:row>
      <xdr:rowOff>38100</xdr:rowOff>
    </xdr:to>
    <xdr:pic>
      <xdr:nvPicPr>
        <xdr:cNvPr id="143398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323850</xdr:colOff>
      <xdr:row>8</xdr:row>
      <xdr:rowOff>38100</xdr:rowOff>
    </xdr:to>
    <xdr:pic>
      <xdr:nvPicPr>
        <xdr:cNvPr id="144422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323850</xdr:colOff>
      <xdr:row>8</xdr:row>
      <xdr:rowOff>38100</xdr:rowOff>
    </xdr:to>
    <xdr:pic>
      <xdr:nvPicPr>
        <xdr:cNvPr id="145446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323850</xdr:colOff>
      <xdr:row>8</xdr:row>
      <xdr:rowOff>38100</xdr:rowOff>
    </xdr:to>
    <xdr:pic>
      <xdr:nvPicPr>
        <xdr:cNvPr id="146470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323850</xdr:colOff>
      <xdr:row>8</xdr:row>
      <xdr:rowOff>38100</xdr:rowOff>
    </xdr:to>
    <xdr:pic>
      <xdr:nvPicPr>
        <xdr:cNvPr id="147494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323850</xdr:colOff>
      <xdr:row>8</xdr:row>
      <xdr:rowOff>38100</xdr:rowOff>
    </xdr:to>
    <xdr:pic>
      <xdr:nvPicPr>
        <xdr:cNvPr id="148518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323850</xdr:colOff>
      <xdr:row>8</xdr:row>
      <xdr:rowOff>38100</xdr:rowOff>
    </xdr:to>
    <xdr:pic>
      <xdr:nvPicPr>
        <xdr:cNvPr id="149542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323850</xdr:colOff>
      <xdr:row>8</xdr:row>
      <xdr:rowOff>38100</xdr:rowOff>
    </xdr:to>
    <xdr:pic>
      <xdr:nvPicPr>
        <xdr:cNvPr id="150566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323850</xdr:colOff>
      <xdr:row>8</xdr:row>
      <xdr:rowOff>38100</xdr:rowOff>
    </xdr:to>
    <xdr:pic>
      <xdr:nvPicPr>
        <xdr:cNvPr id="151590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38100</xdr:rowOff>
    </xdr:from>
    <xdr:to>
      <xdr:col>7</xdr:col>
      <xdr:colOff>323850</xdr:colOff>
      <xdr:row>8</xdr:row>
      <xdr:rowOff>76200</xdr:rowOff>
    </xdr:to>
    <xdr:pic>
      <xdr:nvPicPr>
        <xdr:cNvPr id="106534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3810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323850</xdr:colOff>
      <xdr:row>8</xdr:row>
      <xdr:rowOff>38100</xdr:rowOff>
    </xdr:to>
    <xdr:pic>
      <xdr:nvPicPr>
        <xdr:cNvPr id="152614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7</xdr:col>
      <xdr:colOff>323850</xdr:colOff>
      <xdr:row>8</xdr:row>
      <xdr:rowOff>38100</xdr:rowOff>
    </xdr:to>
    <xdr:pic>
      <xdr:nvPicPr>
        <xdr:cNvPr id="153638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38100</xdr:rowOff>
    </xdr:from>
    <xdr:to>
      <xdr:col>7</xdr:col>
      <xdr:colOff>323850</xdr:colOff>
      <xdr:row>8</xdr:row>
      <xdr:rowOff>76200</xdr:rowOff>
    </xdr:to>
    <xdr:pic>
      <xdr:nvPicPr>
        <xdr:cNvPr id="107558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3810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38100</xdr:rowOff>
    </xdr:from>
    <xdr:to>
      <xdr:col>7</xdr:col>
      <xdr:colOff>323850</xdr:colOff>
      <xdr:row>8</xdr:row>
      <xdr:rowOff>76200</xdr:rowOff>
    </xdr:to>
    <xdr:pic>
      <xdr:nvPicPr>
        <xdr:cNvPr id="108582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3810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38100</xdr:rowOff>
    </xdr:from>
    <xdr:to>
      <xdr:col>7</xdr:col>
      <xdr:colOff>323850</xdr:colOff>
      <xdr:row>8</xdr:row>
      <xdr:rowOff>76200</xdr:rowOff>
    </xdr:to>
    <xdr:pic>
      <xdr:nvPicPr>
        <xdr:cNvPr id="109606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3810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38100</xdr:rowOff>
    </xdr:from>
    <xdr:to>
      <xdr:col>7</xdr:col>
      <xdr:colOff>323850</xdr:colOff>
      <xdr:row>8</xdr:row>
      <xdr:rowOff>76200</xdr:rowOff>
    </xdr:to>
    <xdr:pic>
      <xdr:nvPicPr>
        <xdr:cNvPr id="110630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86525" y="38100"/>
          <a:ext cx="2600325" cy="1866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0"/>
  </sheetPr>
  <dimension ref="A1:T72"/>
  <sheetViews>
    <sheetView zoomScaleNormal="100" workbookViewId="0">
      <selection activeCell="D6" sqref="D6"/>
    </sheetView>
  </sheetViews>
  <sheetFormatPr defaultRowHeight="12.75"/>
  <cols>
    <col min="1" max="1" width="6.42578125" style="6" bestFit="1" customWidth="1"/>
    <col min="2" max="2" width="25" style="6" bestFit="1" customWidth="1"/>
    <col min="3" max="3" width="28.85546875" style="6" customWidth="1"/>
    <col min="4" max="4" width="21.85546875" style="6" customWidth="1"/>
    <col min="5" max="5" width="7.140625" style="6" customWidth="1"/>
    <col min="6" max="6" width="30.7109375" style="76" customWidth="1"/>
    <col min="7" max="7" width="4.85546875" style="6" customWidth="1"/>
    <col min="8" max="8" width="24" style="6" bestFit="1" customWidth="1"/>
    <col min="9" max="9" width="32.28515625" style="6" customWidth="1"/>
    <col min="10" max="10" width="23.28515625" style="6" customWidth="1"/>
    <col min="11" max="14" width="9.140625" style="6"/>
    <col min="15" max="15" width="6" style="6" bestFit="1" customWidth="1"/>
    <col min="16" max="16" width="22.28515625" style="6" customWidth="1"/>
    <col min="17" max="17" width="16.42578125" style="6" customWidth="1"/>
    <col min="18" max="18" width="12.140625" style="6" customWidth="1"/>
    <col min="19" max="19" width="6.42578125" style="6" bestFit="1" customWidth="1"/>
    <col min="20" max="20" width="15.5703125" style="6" bestFit="1" customWidth="1"/>
    <col min="21" max="16384" width="9.140625" style="6"/>
  </cols>
  <sheetData>
    <row r="1" spans="1:20" ht="19.5" customHeight="1" thickTop="1" thickBot="1">
      <c r="A1" s="11" t="s">
        <v>10</v>
      </c>
      <c r="B1" s="27" t="s">
        <v>44</v>
      </c>
      <c r="C1" s="28" t="s">
        <v>7</v>
      </c>
      <c r="D1" s="29" t="s">
        <v>8</v>
      </c>
      <c r="E1" s="30" t="s">
        <v>9</v>
      </c>
      <c r="F1" s="75"/>
      <c r="G1" s="117"/>
      <c r="H1" s="125" t="s">
        <v>11</v>
      </c>
      <c r="I1" s="118" t="s">
        <v>72</v>
      </c>
      <c r="O1" s="176" t="s">
        <v>45</v>
      </c>
      <c r="P1" s="177"/>
      <c r="Q1" s="199" t="s">
        <v>22</v>
      </c>
      <c r="R1" s="97" t="s">
        <v>19</v>
      </c>
      <c r="S1" s="98"/>
      <c r="T1" s="99"/>
    </row>
    <row r="2" spans="1:20" ht="24" customHeight="1">
      <c r="A2" s="128">
        <v>1</v>
      </c>
      <c r="B2" s="13" t="s">
        <v>91</v>
      </c>
      <c r="C2" s="13" t="s">
        <v>92</v>
      </c>
      <c r="D2" s="150" t="s">
        <v>77</v>
      </c>
      <c r="E2" s="82" t="s">
        <v>93</v>
      </c>
      <c r="F2" s="74"/>
      <c r="G2" s="117"/>
      <c r="H2" s="126" t="s">
        <v>12</v>
      </c>
      <c r="I2" s="119" t="s">
        <v>73</v>
      </c>
      <c r="O2" s="178"/>
      <c r="P2" s="179"/>
      <c r="Q2" s="200"/>
      <c r="R2" s="90" t="s">
        <v>4</v>
      </c>
      <c r="S2" s="90"/>
      <c r="T2" s="100" t="s">
        <v>23</v>
      </c>
    </row>
    <row r="3" spans="1:20" ht="24" customHeight="1" thickBot="1">
      <c r="A3" s="129">
        <v>2</v>
      </c>
      <c r="B3" s="151" t="s">
        <v>94</v>
      </c>
      <c r="C3" s="151" t="s">
        <v>95</v>
      </c>
      <c r="D3" s="150" t="s">
        <v>77</v>
      </c>
      <c r="E3" s="78" t="s">
        <v>93</v>
      </c>
      <c r="F3" s="74"/>
      <c r="G3" s="117"/>
      <c r="H3" s="126" t="s">
        <v>13</v>
      </c>
      <c r="I3" s="120" t="s">
        <v>74</v>
      </c>
      <c r="O3" s="178"/>
      <c r="P3" s="179"/>
      <c r="Q3" s="201"/>
      <c r="R3" s="90" t="s">
        <v>5</v>
      </c>
      <c r="S3" s="90"/>
      <c r="T3" s="100" t="s">
        <v>24</v>
      </c>
    </row>
    <row r="4" spans="1:20" ht="24" customHeight="1">
      <c r="A4" s="129">
        <v>3</v>
      </c>
      <c r="B4" s="12" t="s">
        <v>96</v>
      </c>
      <c r="C4" s="12" t="s">
        <v>97</v>
      </c>
      <c r="D4" s="77" t="s">
        <v>80</v>
      </c>
      <c r="E4" s="82" t="s">
        <v>93</v>
      </c>
      <c r="F4" s="74"/>
      <c r="G4" s="117"/>
      <c r="H4" s="126" t="s">
        <v>16</v>
      </c>
      <c r="I4" s="121" t="s">
        <v>85</v>
      </c>
      <c r="O4" s="178"/>
      <c r="P4" s="179"/>
      <c r="Q4" s="101">
        <v>0</v>
      </c>
      <c r="R4" s="102" t="s">
        <v>6</v>
      </c>
      <c r="S4" s="91"/>
      <c r="T4" s="103" t="s">
        <v>25</v>
      </c>
    </row>
    <row r="5" spans="1:20" ht="24" customHeight="1" thickBot="1">
      <c r="A5" s="129">
        <v>4</v>
      </c>
      <c r="B5" s="12" t="s">
        <v>98</v>
      </c>
      <c r="C5" s="12" t="s">
        <v>99</v>
      </c>
      <c r="D5" s="77" t="s">
        <v>77</v>
      </c>
      <c r="E5" s="78" t="s">
        <v>93</v>
      </c>
      <c r="F5" s="74"/>
      <c r="G5" s="117"/>
      <c r="H5" s="126" t="s">
        <v>51</v>
      </c>
      <c r="I5" s="147" t="s">
        <v>83</v>
      </c>
      <c r="O5" s="180"/>
      <c r="P5" s="181"/>
      <c r="Q5" s="104">
        <f>+T17+Q4</f>
        <v>0</v>
      </c>
      <c r="R5" s="90" t="s">
        <v>20</v>
      </c>
      <c r="S5" s="90"/>
      <c r="T5" s="105" t="str">
        <f>IF(T17&gt;223.99,"Výborný",IF(T17&gt;195.99,"Velmi dobrý",IF(T17&gt;139.99,"Dobrý",IF(T17&lt;140,"Nehodnocen"))))</f>
        <v>Nehodnocen</v>
      </c>
    </row>
    <row r="6" spans="1:20" ht="24" customHeight="1" thickBot="1">
      <c r="A6" s="129">
        <v>5</v>
      </c>
      <c r="B6" s="12" t="s">
        <v>100</v>
      </c>
      <c r="C6" s="12" t="s">
        <v>101</v>
      </c>
      <c r="D6" s="77" t="s">
        <v>102</v>
      </c>
      <c r="E6" s="82" t="s">
        <v>93</v>
      </c>
      <c r="F6" s="74"/>
      <c r="G6" s="117"/>
      <c r="H6" s="126" t="s">
        <v>17</v>
      </c>
      <c r="I6" s="119" t="s">
        <v>84</v>
      </c>
      <c r="O6" s="92" t="s">
        <v>0</v>
      </c>
      <c r="P6" s="202" t="s">
        <v>1</v>
      </c>
      <c r="Q6" s="198"/>
      <c r="R6" s="22" t="s">
        <v>31</v>
      </c>
      <c r="S6" s="21" t="s">
        <v>14</v>
      </c>
      <c r="T6" s="23" t="s">
        <v>2</v>
      </c>
    </row>
    <row r="7" spans="1:20" ht="24" customHeight="1" thickBot="1">
      <c r="A7" s="129">
        <v>6</v>
      </c>
      <c r="B7" s="12" t="s">
        <v>103</v>
      </c>
      <c r="C7" s="12" t="s">
        <v>104</v>
      </c>
      <c r="D7" s="77" t="s">
        <v>105</v>
      </c>
      <c r="E7" s="78" t="s">
        <v>93</v>
      </c>
      <c r="F7" s="74"/>
      <c r="G7" s="117"/>
      <c r="H7" s="127" t="s">
        <v>52</v>
      </c>
      <c r="I7" s="148"/>
      <c r="O7" s="84">
        <v>1</v>
      </c>
      <c r="P7" s="191" t="s">
        <v>29</v>
      </c>
      <c r="Q7" s="192"/>
      <c r="R7" s="87">
        <v>0</v>
      </c>
      <c r="S7" s="132">
        <v>2</v>
      </c>
      <c r="T7" s="95">
        <f>(U7*S7)</f>
        <v>0</v>
      </c>
    </row>
    <row r="8" spans="1:20" ht="24" customHeight="1">
      <c r="A8" s="129">
        <v>7</v>
      </c>
      <c r="B8" s="12" t="s">
        <v>106</v>
      </c>
      <c r="C8" s="12" t="s">
        <v>107</v>
      </c>
      <c r="D8" s="170" t="s">
        <v>108</v>
      </c>
      <c r="E8" s="82" t="s">
        <v>93</v>
      </c>
      <c r="F8" s="74"/>
      <c r="G8" s="122"/>
      <c r="H8" s="123"/>
      <c r="I8" s="123"/>
      <c r="O8" s="85">
        <v>2</v>
      </c>
      <c r="P8" s="174" t="s">
        <v>30</v>
      </c>
      <c r="Q8" s="175"/>
      <c r="R8" s="87">
        <v>0</v>
      </c>
      <c r="S8" s="133">
        <v>3</v>
      </c>
      <c r="T8" s="95">
        <f t="shared" ref="T8:T16" si="0">(U8*S8)</f>
        <v>0</v>
      </c>
    </row>
    <row r="9" spans="1:20" ht="24" customHeight="1" thickBot="1">
      <c r="A9" s="129">
        <v>8</v>
      </c>
      <c r="B9" s="12" t="s">
        <v>109</v>
      </c>
      <c r="C9" s="12" t="s">
        <v>110</v>
      </c>
      <c r="D9" s="77" t="s">
        <v>77</v>
      </c>
      <c r="E9" s="78" t="s">
        <v>93</v>
      </c>
      <c r="F9" s="74"/>
      <c r="G9" s="173" t="s">
        <v>43</v>
      </c>
      <c r="H9" s="173"/>
      <c r="I9" s="173"/>
      <c r="O9" s="85">
        <v>3</v>
      </c>
      <c r="P9" s="174" t="s">
        <v>88</v>
      </c>
      <c r="Q9" s="175"/>
      <c r="R9" s="87">
        <v>0</v>
      </c>
      <c r="S9" s="133">
        <v>3</v>
      </c>
      <c r="T9" s="95">
        <f t="shared" si="0"/>
        <v>0</v>
      </c>
    </row>
    <row r="10" spans="1:20" ht="24" customHeight="1">
      <c r="A10" s="129">
        <v>9</v>
      </c>
      <c r="B10" s="12" t="s">
        <v>111</v>
      </c>
      <c r="C10" s="12" t="s">
        <v>112</v>
      </c>
      <c r="D10" s="77" t="s">
        <v>78</v>
      </c>
      <c r="E10" s="82" t="s">
        <v>93</v>
      </c>
      <c r="F10" s="74"/>
      <c r="G10" s="122"/>
      <c r="H10" s="123"/>
      <c r="I10" s="123"/>
      <c r="O10" s="85">
        <v>4</v>
      </c>
      <c r="P10" s="174" t="s">
        <v>89</v>
      </c>
      <c r="Q10" s="175"/>
      <c r="R10" s="87">
        <v>0</v>
      </c>
      <c r="S10" s="133">
        <v>3</v>
      </c>
      <c r="T10" s="95">
        <f t="shared" si="0"/>
        <v>0</v>
      </c>
    </row>
    <row r="11" spans="1:20" ht="24" customHeight="1" thickBot="1">
      <c r="A11" s="129">
        <v>10</v>
      </c>
      <c r="B11" s="12" t="s">
        <v>113</v>
      </c>
      <c r="C11" s="12" t="s">
        <v>114</v>
      </c>
      <c r="D11" s="77" t="s">
        <v>77</v>
      </c>
      <c r="E11" s="78" t="s">
        <v>93</v>
      </c>
      <c r="F11" s="74"/>
      <c r="G11" s="124" t="s">
        <v>21</v>
      </c>
      <c r="H11" s="123"/>
      <c r="I11" s="123"/>
      <c r="O11" s="85">
        <v>5</v>
      </c>
      <c r="P11" s="174" t="s">
        <v>3</v>
      </c>
      <c r="Q11" s="175"/>
      <c r="R11" s="87">
        <v>0</v>
      </c>
      <c r="S11" s="133">
        <v>3</v>
      </c>
      <c r="T11" s="95">
        <f t="shared" si="0"/>
        <v>0</v>
      </c>
    </row>
    <row r="12" spans="1:20" ht="24" customHeight="1">
      <c r="A12" s="129">
        <v>11</v>
      </c>
      <c r="B12" s="12" t="s">
        <v>115</v>
      </c>
      <c r="C12" s="12" t="s">
        <v>116</v>
      </c>
      <c r="D12" s="77" t="s">
        <v>77</v>
      </c>
      <c r="E12" s="82" t="s">
        <v>93</v>
      </c>
      <c r="F12" s="74"/>
      <c r="G12" s="123"/>
      <c r="H12" s="123"/>
      <c r="I12" s="123"/>
      <c r="O12" s="85">
        <v>6</v>
      </c>
      <c r="P12" s="174" t="s">
        <v>90</v>
      </c>
      <c r="Q12" s="175"/>
      <c r="R12" s="87">
        <v>0</v>
      </c>
      <c r="S12" s="133">
        <v>3</v>
      </c>
      <c r="T12" s="95">
        <f t="shared" si="0"/>
        <v>0</v>
      </c>
    </row>
    <row r="13" spans="1:20" ht="24" customHeight="1" thickBot="1">
      <c r="A13" s="129">
        <v>12</v>
      </c>
      <c r="B13" s="12" t="s">
        <v>81</v>
      </c>
      <c r="C13" s="12" t="s">
        <v>117</v>
      </c>
      <c r="D13" s="77" t="s">
        <v>77</v>
      </c>
      <c r="E13" s="78" t="s">
        <v>93</v>
      </c>
      <c r="F13" s="74"/>
      <c r="G13" s="172" t="s">
        <v>49</v>
      </c>
      <c r="H13" s="172"/>
      <c r="I13" s="172"/>
      <c r="O13" s="85">
        <v>7</v>
      </c>
      <c r="P13" s="174" t="s">
        <v>36</v>
      </c>
      <c r="Q13" s="175"/>
      <c r="R13" s="87">
        <v>0</v>
      </c>
      <c r="S13" s="133">
        <v>3</v>
      </c>
      <c r="T13" s="95">
        <f t="shared" si="0"/>
        <v>0</v>
      </c>
    </row>
    <row r="14" spans="1:20" ht="24" customHeight="1">
      <c r="A14" s="129">
        <v>13</v>
      </c>
      <c r="B14" s="12" t="s">
        <v>118</v>
      </c>
      <c r="C14" s="12" t="s">
        <v>119</v>
      </c>
      <c r="D14" s="77" t="s">
        <v>80</v>
      </c>
      <c r="E14" s="82" t="s">
        <v>93</v>
      </c>
      <c r="F14" s="74"/>
      <c r="O14" s="85">
        <v>8</v>
      </c>
      <c r="P14" s="174" t="s">
        <v>27</v>
      </c>
      <c r="Q14" s="175"/>
      <c r="R14" s="87">
        <v>0</v>
      </c>
      <c r="S14" s="133">
        <v>3</v>
      </c>
      <c r="T14" s="95">
        <f t="shared" si="0"/>
        <v>0</v>
      </c>
    </row>
    <row r="15" spans="1:20" ht="24" customHeight="1" thickBot="1">
      <c r="A15" s="129">
        <v>14</v>
      </c>
      <c r="B15" s="12" t="s">
        <v>79</v>
      </c>
      <c r="C15" s="12" t="s">
        <v>120</v>
      </c>
      <c r="D15" s="77" t="s">
        <v>77</v>
      </c>
      <c r="E15" s="78" t="s">
        <v>93</v>
      </c>
      <c r="F15" s="74"/>
      <c r="O15" s="85">
        <v>9</v>
      </c>
      <c r="P15" s="174" t="s">
        <v>38</v>
      </c>
      <c r="Q15" s="175"/>
      <c r="R15" s="87">
        <v>0</v>
      </c>
      <c r="S15" s="133">
        <v>3</v>
      </c>
      <c r="T15" s="95">
        <f t="shared" si="0"/>
        <v>0</v>
      </c>
    </row>
    <row r="16" spans="1:20" ht="24" customHeight="1" thickBot="1">
      <c r="A16" s="129">
        <v>15</v>
      </c>
      <c r="B16" s="12" t="s">
        <v>121</v>
      </c>
      <c r="C16" s="12" t="s">
        <v>122</v>
      </c>
      <c r="D16" s="77" t="s">
        <v>123</v>
      </c>
      <c r="E16" s="82" t="s">
        <v>93</v>
      </c>
      <c r="F16" s="74"/>
      <c r="O16" s="86">
        <v>10</v>
      </c>
      <c r="P16" s="195" t="s">
        <v>28</v>
      </c>
      <c r="Q16" s="196"/>
      <c r="R16" s="88">
        <v>0</v>
      </c>
      <c r="S16" s="134">
        <v>2</v>
      </c>
      <c r="T16" s="96">
        <f t="shared" si="0"/>
        <v>0</v>
      </c>
    </row>
    <row r="17" spans="1:20" ht="24" customHeight="1" thickBot="1">
      <c r="A17" s="129">
        <v>16</v>
      </c>
      <c r="B17" s="12" t="s">
        <v>124</v>
      </c>
      <c r="C17" s="12" t="s">
        <v>125</v>
      </c>
      <c r="D17" s="77" t="s">
        <v>77</v>
      </c>
      <c r="E17" s="78" t="s">
        <v>93</v>
      </c>
      <c r="F17" s="74"/>
      <c r="O17" s="89"/>
      <c r="P17" s="93" t="s">
        <v>18</v>
      </c>
      <c r="Q17" s="93"/>
      <c r="R17" s="93"/>
      <c r="S17" s="93"/>
      <c r="T17" s="94">
        <f>SUM(T7:T16)</f>
        <v>0</v>
      </c>
    </row>
    <row r="18" spans="1:20" ht="24" customHeight="1" thickTop="1" thickBot="1">
      <c r="A18" s="129">
        <v>17</v>
      </c>
      <c r="B18" s="12" t="s">
        <v>126</v>
      </c>
      <c r="C18" s="151" t="s">
        <v>127</v>
      </c>
      <c r="D18" s="171" t="s">
        <v>128</v>
      </c>
      <c r="E18" s="82" t="s">
        <v>93</v>
      </c>
      <c r="F18" s="74"/>
    </row>
    <row r="19" spans="1:20" ht="24" customHeight="1" thickTop="1">
      <c r="A19" s="129">
        <v>18</v>
      </c>
      <c r="B19" s="12" t="s">
        <v>129</v>
      </c>
      <c r="C19" s="12" t="s">
        <v>130</v>
      </c>
      <c r="D19" s="171" t="s">
        <v>128</v>
      </c>
      <c r="E19" s="78" t="s">
        <v>82</v>
      </c>
      <c r="F19" s="74"/>
      <c r="O19" s="176" t="s">
        <v>46</v>
      </c>
      <c r="P19" s="177"/>
      <c r="Q19" s="186" t="s">
        <v>22</v>
      </c>
      <c r="R19" s="97" t="s">
        <v>19</v>
      </c>
      <c r="S19" s="98"/>
      <c r="T19" s="99"/>
    </row>
    <row r="20" spans="1:20" ht="24" customHeight="1">
      <c r="A20" s="129">
        <v>19</v>
      </c>
      <c r="B20" s="12" t="s">
        <v>131</v>
      </c>
      <c r="C20" s="12" t="s">
        <v>132</v>
      </c>
      <c r="D20" s="77" t="s">
        <v>133</v>
      </c>
      <c r="E20" s="78" t="s">
        <v>82</v>
      </c>
      <c r="F20" s="74"/>
      <c r="O20" s="178"/>
      <c r="P20" s="179"/>
      <c r="Q20" s="187"/>
      <c r="R20" s="90" t="s">
        <v>4</v>
      </c>
      <c r="S20" s="90"/>
      <c r="T20" s="100" t="s">
        <v>23</v>
      </c>
    </row>
    <row r="21" spans="1:20" ht="24" customHeight="1">
      <c r="A21" s="129">
        <v>20</v>
      </c>
      <c r="B21" s="12" t="s">
        <v>134</v>
      </c>
      <c r="C21" s="12" t="s">
        <v>135</v>
      </c>
      <c r="D21" s="77" t="s">
        <v>136</v>
      </c>
      <c r="E21" s="78" t="s">
        <v>82</v>
      </c>
      <c r="F21" s="74"/>
      <c r="O21" s="178"/>
      <c r="P21" s="179"/>
      <c r="Q21" s="188"/>
      <c r="R21" s="90" t="s">
        <v>5</v>
      </c>
      <c r="S21" s="90"/>
      <c r="T21" s="100" t="s">
        <v>24</v>
      </c>
    </row>
    <row r="22" spans="1:20" ht="24" customHeight="1">
      <c r="A22" s="129">
        <v>21</v>
      </c>
      <c r="B22" s="12" t="s">
        <v>137</v>
      </c>
      <c r="C22" s="12" t="s">
        <v>138</v>
      </c>
      <c r="D22" s="77" t="s">
        <v>77</v>
      </c>
      <c r="E22" s="78" t="s">
        <v>82</v>
      </c>
      <c r="F22" s="74"/>
      <c r="O22" s="178"/>
      <c r="P22" s="179"/>
      <c r="Q22" s="106">
        <v>0</v>
      </c>
      <c r="R22" s="102" t="s">
        <v>6</v>
      </c>
      <c r="S22" s="91"/>
      <c r="T22" s="103" t="s">
        <v>25</v>
      </c>
    </row>
    <row r="23" spans="1:20" ht="24" customHeight="1" thickBot="1">
      <c r="A23" s="129">
        <v>22</v>
      </c>
      <c r="B23" s="12" t="s">
        <v>139</v>
      </c>
      <c r="C23" s="12" t="s">
        <v>140</v>
      </c>
      <c r="D23" s="77" t="s">
        <v>77</v>
      </c>
      <c r="E23" s="78" t="s">
        <v>82</v>
      </c>
      <c r="F23" s="74"/>
      <c r="O23" s="180"/>
      <c r="P23" s="181"/>
      <c r="Q23" s="107">
        <f>+T35+Q22</f>
        <v>0</v>
      </c>
      <c r="R23" s="90" t="s">
        <v>20</v>
      </c>
      <c r="S23" s="90"/>
      <c r="T23" s="105" t="str">
        <f>IF(T35&gt;223.99,"Výborný",IF(T35&gt;195.99,"Velmi dobrý",IF(T35&gt;139.99,"Dobrý",IF(T35&lt;140,"Nehodnocen"))))</f>
        <v>Nehodnocen</v>
      </c>
    </row>
    <row r="24" spans="1:20" ht="24" customHeight="1" thickBot="1">
      <c r="A24" s="129">
        <v>23</v>
      </c>
      <c r="B24" s="12" t="s">
        <v>141</v>
      </c>
      <c r="C24" s="12" t="s">
        <v>142</v>
      </c>
      <c r="D24" s="77" t="s">
        <v>143</v>
      </c>
      <c r="E24" s="78" t="s">
        <v>82</v>
      </c>
      <c r="F24" s="74"/>
      <c r="O24" s="20" t="s">
        <v>0</v>
      </c>
      <c r="P24" s="197" t="s">
        <v>1</v>
      </c>
      <c r="Q24" s="198"/>
      <c r="R24" s="22" t="s">
        <v>31</v>
      </c>
      <c r="S24" s="21" t="s">
        <v>14</v>
      </c>
      <c r="T24" s="23" t="s">
        <v>2</v>
      </c>
    </row>
    <row r="25" spans="1:20" ht="24" customHeight="1">
      <c r="A25" s="129">
        <v>24</v>
      </c>
      <c r="B25" s="12" t="s">
        <v>144</v>
      </c>
      <c r="C25" s="12" t="s">
        <v>145</v>
      </c>
      <c r="D25" s="77" t="s">
        <v>146</v>
      </c>
      <c r="E25" s="78" t="s">
        <v>82</v>
      </c>
      <c r="F25" s="74"/>
      <c r="O25" s="84">
        <v>1</v>
      </c>
      <c r="P25" s="191" t="s">
        <v>29</v>
      </c>
      <c r="Q25" s="192"/>
      <c r="R25" s="87">
        <v>0</v>
      </c>
      <c r="S25" s="132">
        <v>3</v>
      </c>
      <c r="T25" s="95">
        <f>(U25*S25)</f>
        <v>0</v>
      </c>
    </row>
    <row r="26" spans="1:20" ht="24" customHeight="1">
      <c r="A26" s="129">
        <v>25</v>
      </c>
      <c r="B26" s="12" t="s">
        <v>147</v>
      </c>
      <c r="C26" s="12" t="s">
        <v>148</v>
      </c>
      <c r="D26" s="77" t="s">
        <v>146</v>
      </c>
      <c r="E26" s="78" t="s">
        <v>82</v>
      </c>
      <c r="F26" s="74"/>
      <c r="O26" s="85">
        <v>2</v>
      </c>
      <c r="P26" s="174" t="s">
        <v>30</v>
      </c>
      <c r="Q26" s="175"/>
      <c r="R26" s="87">
        <v>0</v>
      </c>
      <c r="S26" s="133">
        <v>3</v>
      </c>
      <c r="T26" s="95">
        <f t="shared" ref="T26:T34" si="1">(U26*S26)</f>
        <v>0</v>
      </c>
    </row>
    <row r="27" spans="1:20" ht="24" customHeight="1">
      <c r="A27" s="129">
        <v>26</v>
      </c>
      <c r="B27" s="12"/>
      <c r="C27" s="12"/>
      <c r="D27" s="77"/>
      <c r="E27" s="78"/>
      <c r="F27" s="74"/>
      <c r="O27" s="85">
        <v>3</v>
      </c>
      <c r="P27" s="174" t="s">
        <v>86</v>
      </c>
      <c r="Q27" s="175"/>
      <c r="R27" s="87">
        <v>0</v>
      </c>
      <c r="S27" s="133">
        <v>2</v>
      </c>
      <c r="T27" s="95">
        <f t="shared" si="1"/>
        <v>0</v>
      </c>
    </row>
    <row r="28" spans="1:20" ht="24" customHeight="1">
      <c r="A28" s="129">
        <v>27</v>
      </c>
      <c r="B28" s="12"/>
      <c r="C28" s="12"/>
      <c r="D28" s="77"/>
      <c r="E28" s="78"/>
      <c r="F28" s="74"/>
      <c r="O28" s="85">
        <v>4</v>
      </c>
      <c r="P28" s="174" t="s">
        <v>87</v>
      </c>
      <c r="Q28" s="175"/>
      <c r="R28" s="87">
        <v>0</v>
      </c>
      <c r="S28" s="133">
        <v>2</v>
      </c>
      <c r="T28" s="95">
        <f t="shared" si="1"/>
        <v>0</v>
      </c>
    </row>
    <row r="29" spans="1:20" ht="24" customHeight="1">
      <c r="A29" s="129">
        <v>28</v>
      </c>
      <c r="B29" s="12"/>
      <c r="C29" s="12"/>
      <c r="D29" s="77"/>
      <c r="E29" s="78"/>
      <c r="F29" s="74"/>
      <c r="O29" s="85">
        <v>5</v>
      </c>
      <c r="P29" s="174" t="s">
        <v>3</v>
      </c>
      <c r="Q29" s="175"/>
      <c r="R29" s="87">
        <v>0</v>
      </c>
      <c r="S29" s="133">
        <v>3</v>
      </c>
      <c r="T29" s="95">
        <f t="shared" si="1"/>
        <v>0</v>
      </c>
    </row>
    <row r="30" spans="1:20" ht="24" customHeight="1">
      <c r="A30" s="129">
        <v>29</v>
      </c>
      <c r="B30" s="12"/>
      <c r="C30" s="12"/>
      <c r="D30" s="77"/>
      <c r="E30" s="78"/>
      <c r="F30" s="74"/>
      <c r="O30" s="85">
        <v>6</v>
      </c>
      <c r="P30" s="174" t="s">
        <v>26</v>
      </c>
      <c r="Q30" s="175"/>
      <c r="R30" s="87">
        <v>0</v>
      </c>
      <c r="S30" s="133">
        <v>3</v>
      </c>
      <c r="T30" s="95">
        <f t="shared" si="1"/>
        <v>0</v>
      </c>
    </row>
    <row r="31" spans="1:20" ht="24" customHeight="1">
      <c r="A31" s="129">
        <v>30</v>
      </c>
      <c r="B31" s="12"/>
      <c r="C31" s="12"/>
      <c r="D31" s="77"/>
      <c r="E31" s="78"/>
      <c r="F31" s="74"/>
      <c r="O31" s="85">
        <v>7</v>
      </c>
      <c r="P31" s="174" t="s">
        <v>36</v>
      </c>
      <c r="Q31" s="175"/>
      <c r="R31" s="87">
        <v>0</v>
      </c>
      <c r="S31" s="133">
        <v>3</v>
      </c>
      <c r="T31" s="95">
        <f t="shared" si="1"/>
        <v>0</v>
      </c>
    </row>
    <row r="32" spans="1:20" ht="24" customHeight="1">
      <c r="A32" s="129">
        <v>31</v>
      </c>
      <c r="B32" s="12"/>
      <c r="C32" s="12"/>
      <c r="D32" s="77"/>
      <c r="E32" s="78"/>
      <c r="F32" s="74"/>
      <c r="O32" s="85">
        <v>8</v>
      </c>
      <c r="P32" s="174" t="s">
        <v>27</v>
      </c>
      <c r="Q32" s="175"/>
      <c r="R32" s="87">
        <v>0</v>
      </c>
      <c r="S32" s="133">
        <v>3</v>
      </c>
      <c r="T32" s="95">
        <f t="shared" si="1"/>
        <v>0</v>
      </c>
    </row>
    <row r="33" spans="1:20" ht="24" customHeight="1">
      <c r="A33" s="129">
        <v>32</v>
      </c>
      <c r="B33" s="12"/>
      <c r="C33" s="12"/>
      <c r="D33" s="77"/>
      <c r="E33" s="78"/>
      <c r="F33" s="74"/>
      <c r="O33" s="85">
        <v>9</v>
      </c>
      <c r="P33" s="174" t="s">
        <v>38</v>
      </c>
      <c r="Q33" s="175"/>
      <c r="R33" s="87">
        <v>0</v>
      </c>
      <c r="S33" s="133">
        <v>4</v>
      </c>
      <c r="T33" s="95">
        <f t="shared" si="1"/>
        <v>0</v>
      </c>
    </row>
    <row r="34" spans="1:20" ht="24" customHeight="1" thickBot="1">
      <c r="A34" s="129">
        <v>33</v>
      </c>
      <c r="B34" s="12"/>
      <c r="C34" s="12"/>
      <c r="D34" s="77"/>
      <c r="E34" s="78"/>
      <c r="F34" s="74"/>
      <c r="O34" s="86">
        <v>10</v>
      </c>
      <c r="P34" s="195" t="s">
        <v>28</v>
      </c>
      <c r="Q34" s="196"/>
      <c r="R34" s="88">
        <v>0</v>
      </c>
      <c r="S34" s="134">
        <v>2</v>
      </c>
      <c r="T34" s="96">
        <f t="shared" si="1"/>
        <v>0</v>
      </c>
    </row>
    <row r="35" spans="1:20" ht="24" customHeight="1" thickBot="1">
      <c r="A35" s="129">
        <v>34</v>
      </c>
      <c r="B35" s="12"/>
      <c r="C35" s="12"/>
      <c r="D35" s="77"/>
      <c r="E35" s="78"/>
      <c r="F35" s="74"/>
      <c r="O35" s="89"/>
      <c r="P35" s="93" t="s">
        <v>18</v>
      </c>
      <c r="Q35" s="93"/>
      <c r="R35" s="93"/>
      <c r="S35" s="93"/>
      <c r="T35" s="94">
        <f>SUM(T25:T34)</f>
        <v>0</v>
      </c>
    </row>
    <row r="36" spans="1:20" ht="24" customHeight="1" thickTop="1" thickBot="1">
      <c r="A36" s="129">
        <v>35</v>
      </c>
      <c r="B36" s="12"/>
      <c r="C36" s="12"/>
      <c r="D36" s="77"/>
      <c r="E36" s="78"/>
      <c r="F36" s="74"/>
    </row>
    <row r="37" spans="1:20" ht="24" customHeight="1" thickTop="1">
      <c r="A37" s="129">
        <v>36</v>
      </c>
      <c r="B37" s="12"/>
      <c r="C37" s="12"/>
      <c r="D37" s="77"/>
      <c r="E37" s="78"/>
      <c r="F37" s="74"/>
      <c r="O37" s="176" t="s">
        <v>47</v>
      </c>
      <c r="P37" s="177"/>
      <c r="Q37" s="186" t="s">
        <v>22</v>
      </c>
      <c r="R37" s="97" t="s">
        <v>19</v>
      </c>
      <c r="S37" s="98"/>
      <c r="T37" s="99"/>
    </row>
    <row r="38" spans="1:20" ht="24" customHeight="1">
      <c r="A38" s="129">
        <v>37</v>
      </c>
      <c r="B38" s="12"/>
      <c r="C38" s="12"/>
      <c r="D38" s="77"/>
      <c r="E38" s="78"/>
      <c r="F38" s="74"/>
      <c r="O38" s="178"/>
      <c r="P38" s="179"/>
      <c r="Q38" s="187"/>
      <c r="R38" s="90" t="s">
        <v>4</v>
      </c>
      <c r="S38" s="90"/>
      <c r="T38" s="100" t="s">
        <v>32</v>
      </c>
    </row>
    <row r="39" spans="1:20" ht="24" customHeight="1">
      <c r="A39" s="129">
        <v>38</v>
      </c>
      <c r="B39" s="12"/>
      <c r="C39" s="12"/>
      <c r="D39" s="77"/>
      <c r="E39" s="78"/>
      <c r="F39" s="74"/>
      <c r="O39" s="178"/>
      <c r="P39" s="179"/>
      <c r="Q39" s="188"/>
      <c r="R39" s="90" t="s">
        <v>5</v>
      </c>
      <c r="S39" s="90"/>
      <c r="T39" s="100" t="s">
        <v>33</v>
      </c>
    </row>
    <row r="40" spans="1:20" ht="24" customHeight="1">
      <c r="A40" s="129">
        <v>39</v>
      </c>
      <c r="B40" s="12"/>
      <c r="C40" s="12"/>
      <c r="D40" s="77"/>
      <c r="E40" s="78"/>
      <c r="F40" s="74"/>
      <c r="O40" s="178"/>
      <c r="P40" s="179"/>
      <c r="Q40" s="106">
        <v>0</v>
      </c>
      <c r="R40" s="102" t="s">
        <v>6</v>
      </c>
      <c r="S40" s="91"/>
      <c r="T40" s="103" t="s">
        <v>34</v>
      </c>
    </row>
    <row r="41" spans="1:20" ht="24" customHeight="1" thickBot="1">
      <c r="A41" s="129">
        <v>40</v>
      </c>
      <c r="B41" s="12"/>
      <c r="C41" s="12"/>
      <c r="D41" s="77"/>
      <c r="E41" s="78"/>
      <c r="F41" s="74"/>
      <c r="O41" s="180"/>
      <c r="P41" s="181"/>
      <c r="Q41" s="107">
        <f>+T53+Q40</f>
        <v>0</v>
      </c>
      <c r="R41" s="108" t="s">
        <v>20</v>
      </c>
      <c r="S41" s="108"/>
      <c r="T41" s="116" t="str">
        <f>IF(T53&gt;255.99,"Výborný",IF(T53&gt;224.99,"Velmi dobrý",IF(T53&gt;191.99,"Dobrý",IF(T53&lt;192,"Nehodnocen"))))</f>
        <v>Nehodnocen</v>
      </c>
    </row>
    <row r="42" spans="1:20" ht="24" customHeight="1" thickBot="1">
      <c r="A42" s="129">
        <v>41</v>
      </c>
      <c r="B42" s="12"/>
      <c r="C42" s="12"/>
      <c r="D42" s="77"/>
      <c r="E42" s="78"/>
      <c r="F42" s="74"/>
      <c r="O42" s="24" t="s">
        <v>0</v>
      </c>
      <c r="P42" s="189" t="s">
        <v>1</v>
      </c>
      <c r="Q42" s="190"/>
      <c r="R42" s="22" t="s">
        <v>31</v>
      </c>
      <c r="S42" s="21" t="s">
        <v>14</v>
      </c>
      <c r="T42" s="25" t="s">
        <v>2</v>
      </c>
    </row>
    <row r="43" spans="1:20" ht="24" customHeight="1">
      <c r="A43" s="129">
        <v>42</v>
      </c>
      <c r="B43" s="12"/>
      <c r="C43" s="12"/>
      <c r="D43" s="77"/>
      <c r="E43" s="78"/>
      <c r="F43" s="74"/>
      <c r="O43" s="109">
        <v>1</v>
      </c>
      <c r="P43" s="193" t="s">
        <v>35</v>
      </c>
      <c r="Q43" s="194"/>
      <c r="R43" s="87">
        <v>0</v>
      </c>
      <c r="S43" s="132">
        <v>2</v>
      </c>
      <c r="T43" s="115">
        <f>(U43*S43)</f>
        <v>0</v>
      </c>
    </row>
    <row r="44" spans="1:20" ht="24" customHeight="1">
      <c r="A44" s="129">
        <v>43</v>
      </c>
      <c r="B44" s="12"/>
      <c r="C44" s="12"/>
      <c r="D44" s="77"/>
      <c r="E44" s="78"/>
      <c r="F44" s="74"/>
      <c r="O44" s="110">
        <v>2</v>
      </c>
      <c r="P44" s="182" t="s">
        <v>38</v>
      </c>
      <c r="Q44" s="183"/>
      <c r="R44" s="87">
        <v>0</v>
      </c>
      <c r="S44" s="133">
        <v>4</v>
      </c>
      <c r="T44" s="115">
        <f t="shared" ref="T44:T52" si="2">(U44*S44)</f>
        <v>0</v>
      </c>
    </row>
    <row r="45" spans="1:20" ht="24" customHeight="1">
      <c r="A45" s="129">
        <v>44</v>
      </c>
      <c r="B45" s="12"/>
      <c r="C45" s="12"/>
      <c r="D45" s="77"/>
      <c r="E45" s="78"/>
      <c r="F45" s="74"/>
      <c r="O45" s="110">
        <v>3</v>
      </c>
      <c r="P45" s="182" t="s">
        <v>41</v>
      </c>
      <c r="Q45" s="183"/>
      <c r="R45" s="87">
        <v>0</v>
      </c>
      <c r="S45" s="133">
        <v>4</v>
      </c>
      <c r="T45" s="115">
        <f t="shared" si="2"/>
        <v>0</v>
      </c>
    </row>
    <row r="46" spans="1:20" ht="24" customHeight="1">
      <c r="A46" s="129">
        <v>45</v>
      </c>
      <c r="B46" s="12"/>
      <c r="C46" s="12"/>
      <c r="D46" s="77"/>
      <c r="E46" s="78"/>
      <c r="F46" s="74"/>
      <c r="O46" s="110">
        <v>4</v>
      </c>
      <c r="P46" s="182" t="s">
        <v>39</v>
      </c>
      <c r="Q46" s="183"/>
      <c r="R46" s="87">
        <v>0</v>
      </c>
      <c r="S46" s="133">
        <v>3</v>
      </c>
      <c r="T46" s="115">
        <f t="shared" si="2"/>
        <v>0</v>
      </c>
    </row>
    <row r="47" spans="1:20" ht="24" customHeight="1">
      <c r="A47" s="129">
        <v>46</v>
      </c>
      <c r="B47" s="12"/>
      <c r="C47" s="12"/>
      <c r="D47" s="77"/>
      <c r="E47" s="78"/>
      <c r="F47" s="74"/>
      <c r="O47" s="110">
        <v>5</v>
      </c>
      <c r="P47" s="182" t="s">
        <v>75</v>
      </c>
      <c r="Q47" s="183"/>
      <c r="R47" s="87">
        <v>0</v>
      </c>
      <c r="S47" s="133">
        <v>3</v>
      </c>
      <c r="T47" s="115">
        <f t="shared" si="2"/>
        <v>0</v>
      </c>
    </row>
    <row r="48" spans="1:20" ht="24" customHeight="1">
      <c r="A48" s="129">
        <v>47</v>
      </c>
      <c r="B48" s="12"/>
      <c r="C48" s="12"/>
      <c r="D48" s="77"/>
      <c r="E48" s="78"/>
      <c r="F48" s="74"/>
      <c r="O48" s="110">
        <v>6</v>
      </c>
      <c r="P48" s="182" t="s">
        <v>26</v>
      </c>
      <c r="Q48" s="183"/>
      <c r="R48" s="87">
        <v>0</v>
      </c>
      <c r="S48" s="133">
        <v>4</v>
      </c>
      <c r="T48" s="115">
        <f t="shared" si="2"/>
        <v>0</v>
      </c>
    </row>
    <row r="49" spans="1:20" ht="24" customHeight="1">
      <c r="A49" s="129">
        <v>48</v>
      </c>
      <c r="B49" s="12"/>
      <c r="C49" s="12"/>
      <c r="D49" s="77"/>
      <c r="E49" s="78"/>
      <c r="F49" s="74"/>
      <c r="O49" s="110">
        <v>7</v>
      </c>
      <c r="P49" s="182" t="s">
        <v>37</v>
      </c>
      <c r="Q49" s="183"/>
      <c r="R49" s="87">
        <v>0</v>
      </c>
      <c r="S49" s="133">
        <v>3</v>
      </c>
      <c r="T49" s="115">
        <f t="shared" si="2"/>
        <v>0</v>
      </c>
    </row>
    <row r="50" spans="1:20" ht="24" customHeight="1">
      <c r="A50" s="129">
        <v>49</v>
      </c>
      <c r="B50" s="12"/>
      <c r="C50" s="12"/>
      <c r="D50" s="77"/>
      <c r="E50" s="78"/>
      <c r="F50" s="74"/>
      <c r="O50" s="110">
        <v>8</v>
      </c>
      <c r="P50" s="182" t="s">
        <v>76</v>
      </c>
      <c r="Q50" s="183"/>
      <c r="R50" s="87">
        <v>0</v>
      </c>
      <c r="S50" s="133">
        <v>4</v>
      </c>
      <c r="T50" s="115">
        <f t="shared" si="2"/>
        <v>0</v>
      </c>
    </row>
    <row r="51" spans="1:20" ht="24" customHeight="1" thickBot="1">
      <c r="A51" s="130">
        <v>50</v>
      </c>
      <c r="B51" s="80"/>
      <c r="C51" s="80"/>
      <c r="D51" s="81"/>
      <c r="E51" s="79"/>
      <c r="F51" s="74"/>
      <c r="O51" s="110">
        <v>9</v>
      </c>
      <c r="P51" s="182" t="s">
        <v>3</v>
      </c>
      <c r="Q51" s="183"/>
      <c r="R51" s="87">
        <v>0</v>
      </c>
      <c r="S51" s="133">
        <v>3</v>
      </c>
      <c r="T51" s="115">
        <f t="shared" si="2"/>
        <v>0</v>
      </c>
    </row>
    <row r="52" spans="1:20" ht="24" customHeight="1" thickBot="1">
      <c r="O52" s="111">
        <v>10</v>
      </c>
      <c r="P52" s="184" t="s">
        <v>28</v>
      </c>
      <c r="Q52" s="185"/>
      <c r="R52" s="87">
        <v>0</v>
      </c>
      <c r="S52" s="135">
        <v>2</v>
      </c>
      <c r="T52" s="115">
        <f t="shared" si="2"/>
        <v>0</v>
      </c>
    </row>
    <row r="53" spans="1:20" ht="24" customHeight="1" thickTop="1" thickBot="1">
      <c r="O53" s="112"/>
      <c r="P53" s="113" t="s">
        <v>18</v>
      </c>
      <c r="Q53" s="113"/>
      <c r="R53" s="113"/>
      <c r="S53" s="113"/>
      <c r="T53" s="114">
        <f>SUM(T43:T52)</f>
        <v>0</v>
      </c>
    </row>
    <row r="54" spans="1:20" ht="24" customHeight="1" thickTop="1" thickBot="1"/>
    <row r="55" spans="1:20" ht="24" customHeight="1" thickTop="1">
      <c r="O55" s="176" t="s">
        <v>48</v>
      </c>
      <c r="P55" s="177"/>
      <c r="Q55" s="186" t="s">
        <v>22</v>
      </c>
      <c r="R55" s="97" t="s">
        <v>19</v>
      </c>
      <c r="S55" s="98"/>
      <c r="T55" s="99"/>
    </row>
    <row r="56" spans="1:20" ht="24" customHeight="1">
      <c r="O56" s="178"/>
      <c r="P56" s="179"/>
      <c r="Q56" s="187"/>
      <c r="R56" s="90" t="s">
        <v>4</v>
      </c>
      <c r="S56" s="90"/>
      <c r="T56" s="100" t="s">
        <v>32</v>
      </c>
    </row>
    <row r="57" spans="1:20" ht="24" customHeight="1">
      <c r="O57" s="178"/>
      <c r="P57" s="179"/>
      <c r="Q57" s="188"/>
      <c r="R57" s="90" t="s">
        <v>5</v>
      </c>
      <c r="S57" s="90"/>
      <c r="T57" s="100" t="s">
        <v>33</v>
      </c>
    </row>
    <row r="58" spans="1:20" ht="24" customHeight="1">
      <c r="O58" s="178"/>
      <c r="P58" s="179"/>
      <c r="Q58" s="106">
        <v>0</v>
      </c>
      <c r="R58" s="102" t="s">
        <v>6</v>
      </c>
      <c r="S58" s="91"/>
      <c r="T58" s="103" t="s">
        <v>34</v>
      </c>
    </row>
    <row r="59" spans="1:20" ht="24" thickBot="1">
      <c r="O59" s="180"/>
      <c r="P59" s="181"/>
      <c r="Q59" s="107">
        <f>+T71+Q58</f>
        <v>0</v>
      </c>
      <c r="R59" s="108" t="s">
        <v>20</v>
      </c>
      <c r="S59" s="108"/>
      <c r="T59" s="116" t="str">
        <f>IF(T71&gt;255.99,"Výborný",IF(T71&gt;224.99,"Velmi dobrý",IF(T71&gt;191.99,"Dobrý",IF(T71&lt;192,"Nehodnocen"))))</f>
        <v>Nehodnocen</v>
      </c>
    </row>
    <row r="60" spans="1:20" ht="15.75" thickBot="1">
      <c r="O60" s="24" t="s">
        <v>0</v>
      </c>
      <c r="P60" s="189" t="s">
        <v>1</v>
      </c>
      <c r="Q60" s="190"/>
      <c r="R60" s="22" t="s">
        <v>31</v>
      </c>
      <c r="S60" s="21" t="s">
        <v>14</v>
      </c>
      <c r="T60" s="25" t="s">
        <v>2</v>
      </c>
    </row>
    <row r="61" spans="1:20" ht="15">
      <c r="O61" s="109">
        <v>1</v>
      </c>
      <c r="P61" s="191" t="s">
        <v>29</v>
      </c>
      <c r="Q61" s="192"/>
      <c r="R61" s="87">
        <v>0</v>
      </c>
      <c r="S61" s="132">
        <v>2</v>
      </c>
      <c r="T61" s="115">
        <f>(U61*S61)</f>
        <v>0</v>
      </c>
    </row>
    <row r="62" spans="1:20" ht="15">
      <c r="O62" s="110">
        <v>2</v>
      </c>
      <c r="P62" s="174" t="s">
        <v>35</v>
      </c>
      <c r="Q62" s="175"/>
      <c r="R62" s="87">
        <v>0</v>
      </c>
      <c r="S62" s="133">
        <v>3</v>
      </c>
      <c r="T62" s="115">
        <f t="shared" ref="T62:T70" si="3">(U62*S62)</f>
        <v>0</v>
      </c>
    </row>
    <row r="63" spans="1:20" ht="15">
      <c r="O63" s="110">
        <v>3</v>
      </c>
      <c r="P63" s="174" t="s">
        <v>38</v>
      </c>
      <c r="Q63" s="175"/>
      <c r="R63" s="87">
        <v>0</v>
      </c>
      <c r="S63" s="133">
        <v>4</v>
      </c>
      <c r="T63" s="115">
        <f t="shared" si="3"/>
        <v>0</v>
      </c>
    </row>
    <row r="64" spans="1:20" ht="15">
      <c r="O64" s="110">
        <v>4</v>
      </c>
      <c r="P64" s="174" t="s">
        <v>36</v>
      </c>
      <c r="Q64" s="175"/>
      <c r="R64" s="87">
        <v>0</v>
      </c>
      <c r="S64" s="133">
        <v>4</v>
      </c>
      <c r="T64" s="115">
        <f t="shared" si="3"/>
        <v>0</v>
      </c>
    </row>
    <row r="65" spans="15:20" ht="15">
      <c r="O65" s="110">
        <v>5</v>
      </c>
      <c r="P65" s="174" t="s">
        <v>39</v>
      </c>
      <c r="Q65" s="175"/>
      <c r="R65" s="87">
        <v>0</v>
      </c>
      <c r="S65" s="133">
        <v>3</v>
      </c>
      <c r="T65" s="115">
        <f t="shared" si="3"/>
        <v>0</v>
      </c>
    </row>
    <row r="66" spans="15:20" ht="15">
      <c r="O66" s="110">
        <v>6</v>
      </c>
      <c r="P66" s="174" t="s">
        <v>42</v>
      </c>
      <c r="Q66" s="175"/>
      <c r="R66" s="87">
        <v>0</v>
      </c>
      <c r="S66" s="133">
        <v>3</v>
      </c>
      <c r="T66" s="115">
        <f t="shared" si="3"/>
        <v>0</v>
      </c>
    </row>
    <row r="67" spans="15:20" ht="15">
      <c r="O67" s="110">
        <v>7</v>
      </c>
      <c r="P67" s="174" t="s">
        <v>26</v>
      </c>
      <c r="Q67" s="175"/>
      <c r="R67" s="87">
        <v>0</v>
      </c>
      <c r="S67" s="133">
        <v>4</v>
      </c>
      <c r="T67" s="115">
        <f t="shared" si="3"/>
        <v>0</v>
      </c>
    </row>
    <row r="68" spans="15:20" ht="15">
      <c r="O68" s="110">
        <v>8</v>
      </c>
      <c r="P68" s="174" t="s">
        <v>37</v>
      </c>
      <c r="Q68" s="175"/>
      <c r="R68" s="87">
        <v>0</v>
      </c>
      <c r="S68" s="133">
        <v>3</v>
      </c>
      <c r="T68" s="115">
        <f t="shared" si="3"/>
        <v>0</v>
      </c>
    </row>
    <row r="69" spans="15:20" ht="15">
      <c r="O69" s="110">
        <v>9</v>
      </c>
      <c r="P69" s="174" t="s">
        <v>40</v>
      </c>
      <c r="Q69" s="175"/>
      <c r="R69" s="87">
        <v>0</v>
      </c>
      <c r="S69" s="133">
        <v>3</v>
      </c>
      <c r="T69" s="115">
        <f t="shared" si="3"/>
        <v>0</v>
      </c>
    </row>
    <row r="70" spans="15:20" ht="15.75" thickBot="1">
      <c r="O70" s="111">
        <v>10</v>
      </c>
      <c r="P70" s="184" t="s">
        <v>3</v>
      </c>
      <c r="Q70" s="185"/>
      <c r="R70" s="87">
        <v>0</v>
      </c>
      <c r="S70" s="135">
        <v>3</v>
      </c>
      <c r="T70" s="115">
        <f t="shared" si="3"/>
        <v>0</v>
      </c>
    </row>
    <row r="71" spans="15:20" ht="21" thickTop="1" thickBot="1">
      <c r="O71" s="112"/>
      <c r="P71" s="113" t="s">
        <v>18</v>
      </c>
      <c r="Q71" s="113"/>
      <c r="R71" s="113"/>
      <c r="S71" s="113"/>
      <c r="T71" s="114">
        <f>SUM(T61:T70)</f>
        <v>0</v>
      </c>
    </row>
    <row r="72" spans="15:20" ht="13.5" thickTop="1"/>
  </sheetData>
  <mergeCells count="54">
    <mergeCell ref="Q1:Q3"/>
    <mergeCell ref="P6:Q6"/>
    <mergeCell ref="P7:Q7"/>
    <mergeCell ref="P8:Q8"/>
    <mergeCell ref="P9:Q9"/>
    <mergeCell ref="P10:Q10"/>
    <mergeCell ref="O1:P5"/>
    <mergeCell ref="P11:Q11"/>
    <mergeCell ref="P12:Q12"/>
    <mergeCell ref="P13:Q13"/>
    <mergeCell ref="P14:Q14"/>
    <mergeCell ref="P15:Q15"/>
    <mergeCell ref="P16:Q16"/>
    <mergeCell ref="Q19:Q21"/>
    <mergeCell ref="P24:Q24"/>
    <mergeCell ref="P25:Q25"/>
    <mergeCell ref="P26:Q26"/>
    <mergeCell ref="P27:Q27"/>
    <mergeCell ref="P28:Q28"/>
    <mergeCell ref="O19:P23"/>
    <mergeCell ref="P29:Q29"/>
    <mergeCell ref="P30:Q30"/>
    <mergeCell ref="P31:Q31"/>
    <mergeCell ref="P32:Q32"/>
    <mergeCell ref="P33:Q33"/>
    <mergeCell ref="P34:Q34"/>
    <mergeCell ref="P52:Q52"/>
    <mergeCell ref="Q37:Q39"/>
    <mergeCell ref="P42:Q42"/>
    <mergeCell ref="P43:Q43"/>
    <mergeCell ref="P44:Q44"/>
    <mergeCell ref="P45:Q45"/>
    <mergeCell ref="P46:Q46"/>
    <mergeCell ref="O37:P41"/>
    <mergeCell ref="P69:Q69"/>
    <mergeCell ref="P47:Q47"/>
    <mergeCell ref="P48:Q48"/>
    <mergeCell ref="P49:Q49"/>
    <mergeCell ref="P50:Q50"/>
    <mergeCell ref="P70:Q70"/>
    <mergeCell ref="Q55:Q57"/>
    <mergeCell ref="P60:Q60"/>
    <mergeCell ref="P61:Q61"/>
    <mergeCell ref="P62:Q62"/>
    <mergeCell ref="G13:I13"/>
    <mergeCell ref="G9:I9"/>
    <mergeCell ref="P65:Q65"/>
    <mergeCell ref="P66:Q66"/>
    <mergeCell ref="P67:Q67"/>
    <mergeCell ref="P68:Q68"/>
    <mergeCell ref="P63:Q63"/>
    <mergeCell ref="P64:Q64"/>
    <mergeCell ref="O55:P59"/>
    <mergeCell ref="P51:Q51"/>
  </mergeCells>
  <phoneticPr fontId="9" type="noConversion"/>
  <pageMargins left="0.78740157499999996" right="0.78740157499999996" top="0.984251969" bottom="0.984251969" header="0.4921259845" footer="0.4921259845"/>
  <pageSetup paperSize="9" orientation="landscape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indexed="45"/>
    <pageSetUpPr autoPageBreaks="0" fitToPage="1"/>
  </sheetPr>
  <dimension ref="A1:J28"/>
  <sheetViews>
    <sheetView showGridLines="0" topLeftCell="A4" workbookViewId="0">
      <selection activeCell="E18" sqref="E18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 t="str">
        <f>+Vstup!B9</f>
        <v>Malinská Jana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 t="str">
        <f>+Vstup!C9</f>
        <v>Clairvoyant Open Gate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 t="str">
        <f>+Vstup!D9</f>
        <v>border kolie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 t="str">
        <f>+Vstup!E9</f>
        <v>OB1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str">
        <f>IF((C8="OBZ"),(Vstup!T2),IF((C8="OB1"),(Vstup!T20),IF((C8="OB2"),(Vstup!T38),IF((C8="OB3"),(Vstup!T56)))))</f>
        <v>280,0 - 224,0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str">
        <f>IF((C8="OBZ"),(Vstup!T3),IF((C8="OB1"),(Vstup!T21),IF((C8="OB2"),(Vstup!T39),IF((C8="OB3"),(Vstup!T57)))))</f>
        <v>223,9 - 196,0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str">
        <f>IF((C8="OBZ"),(Vstup!T4),IF((C8="OB1"),(Vstup!T22),IF((C8="OB2"),(Vstup!T40),IF((C8="OB3"),(Vstup!T58)))))</f>
        <v>195,9 - 140,0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170</v>
      </c>
      <c r="E14" s="18" t="s">
        <v>70</v>
      </c>
      <c r="F14" s="18"/>
      <c r="G14" s="19"/>
      <c r="H14" s="57" t="str">
        <f>IF((C8)="OBZ",(A15),IF((C8)="OB1",(A16),IF((C8)="OB2",(A17),IF((C8)="OB3",(A18)))))</f>
        <v>Dobrý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Dobrý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Dobrý</v>
      </c>
      <c r="B16" s="69">
        <v>1</v>
      </c>
      <c r="C16" s="210" t="str">
        <f>IF((C8="OBZ"),(Vstup!P7),IF((C8="OB1"),(Vstup!P25),IF((C8="OB2"),(Vstup!P43),IF((C8="OB3"),(Vstup!P61)))))</f>
        <v>Odložení vleže ve skupině</v>
      </c>
      <c r="D16" s="210"/>
      <c r="E16" s="9">
        <v>7.5</v>
      </c>
      <c r="F16" s="9">
        <v>7.5</v>
      </c>
      <c r="G16" s="58">
        <f>IF((C8="OBZ"),(Vstup!S7),IF((C8="OB1"),(Vstup!S25),IF((C8="OB2"),(Vstup!S43),IF((C8="OB3"),(Vstup!S61)))))</f>
        <v>3</v>
      </c>
      <c r="H16" s="144">
        <f>((E16+F16)*G16)/2</f>
        <v>22.5</v>
      </c>
      <c r="I16" s="59">
        <f t="shared" ref="I16:I25" si="0">IF(D16=0,E16*2,D16+E16)/2</f>
        <v>7.5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str">
        <f>IF((C8="OBZ"),(Vstup!P8),IF((C8="OB1"),(Vstup!P26),IF((C8="OB2"),(Vstup!P44),IF((C8="OB3"),(Vstup!P62)))))</f>
        <v>Aport</v>
      </c>
      <c r="D17" s="211"/>
      <c r="E17" s="7">
        <v>9</v>
      </c>
      <c r="F17" s="7">
        <v>7.5</v>
      </c>
      <c r="G17" s="60">
        <f>IF((C8="OBZ"),(Vstup!S8),IF((C8="OB1"),(Vstup!S26),IF((C8="OB2"),(Vstup!S44),IF((C8="OB3"),(Vstup!S62)))))</f>
        <v>3</v>
      </c>
      <c r="H17" s="145">
        <f t="shared" ref="H17:H25" si="1">((E17+F17)*G17)/2</f>
        <v>24.75</v>
      </c>
      <c r="I17" s="59">
        <f t="shared" si="0"/>
        <v>9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str">
        <f>IF((C8="OBZ"),(Vstup!P9),IF((C8="OB1"),(Vstup!P27),IF((C8="OB2"),(Vstup!P45),IF((C8="OB3"),(Vstup!P63)))))</f>
        <v>Odložení za chůze do stoje</v>
      </c>
      <c r="D18" s="204"/>
      <c r="E18" s="7">
        <v>5.5</v>
      </c>
      <c r="F18" s="7">
        <v>6.5</v>
      </c>
      <c r="G18" s="60">
        <f>IF((C8="OBZ"),(Vstup!S9),IF((C8="OB1"),(Vstup!S27),IF((C8="OB2"),(Vstup!S45),IF((C8="OB3"),(Vstup!S63)))))</f>
        <v>2</v>
      </c>
      <c r="H18" s="145">
        <f t="shared" si="1"/>
        <v>12</v>
      </c>
      <c r="I18" s="59">
        <f t="shared" si="0"/>
        <v>5.5</v>
      </c>
      <c r="J18" s="43"/>
    </row>
    <row r="19" spans="1:10" ht="14.25" customHeight="1">
      <c r="A19" s="70"/>
      <c r="B19" s="26">
        <v>4</v>
      </c>
      <c r="C19" s="204" t="str">
        <f>IF((C8="OBZ"),(Vstup!P10),IF((C8="OB1"),(Vstup!P28),IF((C8="OB2"),(Vstup!P46),IF((C8="OB3"),(Vstup!P64)))))</f>
        <v xml:space="preserve">Odložení za chůze do sedu </v>
      </c>
      <c r="D19" s="204"/>
      <c r="E19" s="7">
        <v>0</v>
      </c>
      <c r="F19" s="7">
        <v>0</v>
      </c>
      <c r="G19" s="60">
        <f>IF((C8="OBZ"),(Vstup!S10),IF((C8="OB1"),(Vstup!S28),IF((C8="OB2"),(Vstup!S46),IF((C8="OB3"),(Vstup!S64)))))</f>
        <v>2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str">
        <f>IF((C8="OBZ"),(Vstup!P11),IF((C8="OB1"),(Vstup!P29),IF((C8="OB2"),(Vstup!P47),IF((C8="OB3"),(Vstup!P65)))))</f>
        <v>Chůze u nohy</v>
      </c>
      <c r="D20" s="204"/>
      <c r="E20" s="7">
        <v>6</v>
      </c>
      <c r="F20" s="7">
        <v>6.5</v>
      </c>
      <c r="G20" s="60">
        <f>IF((C8="OBZ"),(Vstup!S11),IF((C8="OB1"),(Vstup!S29),IF((C8="OB2"),(Vstup!S47),IF((C8="OB3"),(Vstup!S65)))))</f>
        <v>3</v>
      </c>
      <c r="H20" s="145">
        <f t="shared" si="1"/>
        <v>18.75</v>
      </c>
      <c r="I20" s="59">
        <f t="shared" si="0"/>
        <v>6</v>
      </c>
      <c r="J20" s="43"/>
    </row>
    <row r="21" spans="1:10" ht="14.25" customHeight="1">
      <c r="A21" s="70"/>
      <c r="B21" s="26">
        <v>6</v>
      </c>
      <c r="C21" s="204" t="str">
        <f>IF((C8="OBZ"),(Vstup!P12),IF((C8="OB1"),(Vstup!P30),IF((C8="OB2"),(Vstup!P48),IF((C8="OB3"),(Vstup!P66)))))</f>
        <v>Ovladatelnost na dálku</v>
      </c>
      <c r="D21" s="204"/>
      <c r="E21" s="7">
        <v>6.5</v>
      </c>
      <c r="F21" s="7">
        <v>8</v>
      </c>
      <c r="G21" s="60">
        <f>IF((C8="OBZ"),(Vstup!S12),IF((C8="OB1"),(Vstup!S30),IF((C8="OB2"),(Vstup!S48),IF((C8="OB3"),(Vstup!S66)))))</f>
        <v>3</v>
      </c>
      <c r="H21" s="145">
        <f t="shared" si="1"/>
        <v>21.75</v>
      </c>
      <c r="I21" s="59">
        <f t="shared" si="0"/>
        <v>6.5</v>
      </c>
      <c r="J21" s="43"/>
    </row>
    <row r="22" spans="1:10" ht="14.25" customHeight="1">
      <c r="A22" s="70"/>
      <c r="B22" s="26">
        <v>7</v>
      </c>
      <c r="C22" s="204" t="str">
        <f>IF((C8="OBZ"),(Vstup!P13),IF((C8="OB1"),(Vstup!P31),IF((C8="OB2"),(Vstup!P49),IF((C8="OB3"),(Vstup!P67)))))</f>
        <v>Přivolání</v>
      </c>
      <c r="D22" s="204"/>
      <c r="E22" s="7">
        <v>8.5</v>
      </c>
      <c r="F22" s="7">
        <v>8.5</v>
      </c>
      <c r="G22" s="60">
        <f>IF((C8="OBZ"),(Vstup!S13),IF((C8="OB1"),(Vstup!S31),IF((C8="OB2"),(Vstup!S49),IF((C8="OB3"),(Vstup!S67)))))</f>
        <v>3</v>
      </c>
      <c r="H22" s="145">
        <f t="shared" si="1"/>
        <v>25.5</v>
      </c>
      <c r="I22" s="59">
        <f t="shared" si="0"/>
        <v>8.5</v>
      </c>
      <c r="J22" s="43"/>
    </row>
    <row r="23" spans="1:10" ht="14.25" customHeight="1">
      <c r="A23" s="70"/>
      <c r="B23" s="26">
        <v>8</v>
      </c>
      <c r="C23" s="204" t="str">
        <f>IF((C8="OBZ"),(Vstup!P14),IF((C8="OB1"),(Vstup!P32),IF((C8="OB2"),(Vstup!P50),IF((C8="OB3"),(Vstup!P68)))))</f>
        <v>Skok přes překážku</v>
      </c>
      <c r="D23" s="204"/>
      <c r="E23" s="7">
        <v>8</v>
      </c>
      <c r="F23" s="7">
        <v>8.5</v>
      </c>
      <c r="G23" s="60">
        <f>IF((C8="OBZ"),(Vstup!S14),IF((C8="OB1"),(Vstup!S32),IF((C8="OB2"),(Vstup!S50),IF((C8="OB3"),(Vstup!S68)))))</f>
        <v>3</v>
      </c>
      <c r="H23" s="145">
        <f t="shared" si="1"/>
        <v>24.75</v>
      </c>
      <c r="I23" s="59">
        <f t="shared" si="0"/>
        <v>8</v>
      </c>
      <c r="J23" s="43"/>
    </row>
    <row r="24" spans="1:10" ht="14.25" customHeight="1">
      <c r="A24" s="70"/>
      <c r="B24" s="26">
        <v>9</v>
      </c>
      <c r="C24" s="204" t="str">
        <f>IF((C8="OBZ"),(Vstup!P15),IF((C8="OB1"),(Vstup!P33),IF((C8="OB2"),(Vstup!P51),IF((C8="OB3"),(Vstup!P69)))))</f>
        <v>Vyslání do čtverce</v>
      </c>
      <c r="D24" s="204"/>
      <c r="E24" s="7">
        <v>0</v>
      </c>
      <c r="F24" s="7">
        <v>0</v>
      </c>
      <c r="G24" s="60">
        <f>IF((C8="OBZ"),(Vstup!S15),IF((C8="OB1"),(Vstup!S33),IF((C8="OB2"),(Vstup!S51),IF((C8="OB3"),(Vstup!S69)))))</f>
        <v>4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str">
        <f>IF((C8="OBZ"),(Vstup!P16),IF((C8="OB1"),(Vstup!P34),IF((C8="OB2"),(Vstup!P52),IF((C8="OB3"),(Vstup!P70)))))</f>
        <v>Všeobecný dojem</v>
      </c>
      <c r="D25" s="203"/>
      <c r="E25" s="8">
        <v>10</v>
      </c>
      <c r="F25" s="8">
        <v>10</v>
      </c>
      <c r="G25" s="61">
        <f>IF((C8="OBZ"),(Vstup!S16),IF((C8="OB1"),(Vstup!S34),IF((C8="OB2"),(Vstup!S52),IF((C8="OB3"),(Vstup!S70)))))</f>
        <v>2</v>
      </c>
      <c r="H25" s="146">
        <f t="shared" si="1"/>
        <v>20</v>
      </c>
      <c r="I25" s="59">
        <f t="shared" si="0"/>
        <v>10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170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3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45"/>
    <pageSetUpPr autoPageBreaks="0" fitToPage="1"/>
  </sheetPr>
  <dimension ref="A1:J28"/>
  <sheetViews>
    <sheetView showGridLines="0" topLeftCell="A5" workbookViewId="0">
      <selection activeCell="F18" sqref="F18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 t="str">
        <f>+Vstup!B10</f>
        <v>Vágenknechtová Marie, Ing.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 t="str">
        <f>+Vstup!C10</f>
        <v>Alaia Black z Kovárny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 t="str">
        <f>+Vstup!D10</f>
        <v>belgický ovčák groenendael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 t="str">
        <f>+Vstup!E10</f>
        <v>OB1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str">
        <f>IF((C8="OBZ"),(Vstup!T2),IF((C8="OB1"),(Vstup!T20),IF((C8="OB2"),(Vstup!T38),IF((C8="OB3"),(Vstup!T56)))))</f>
        <v>280,0 - 224,0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str">
        <f>IF((C8="OBZ"),(Vstup!T3),IF((C8="OB1"),(Vstup!T21),IF((C8="OB2"),(Vstup!T39),IF((C8="OB3"),(Vstup!T57)))))</f>
        <v>223,9 - 196,0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str">
        <f>IF((C8="OBZ"),(Vstup!T4),IF((C8="OB1"),(Vstup!T22),IF((C8="OB2"),(Vstup!T40),IF((C8="OB3"),(Vstup!T58)))))</f>
        <v>195,9 - 140,0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146.75</v>
      </c>
      <c r="E14" s="18" t="s">
        <v>70</v>
      </c>
      <c r="F14" s="18"/>
      <c r="G14" s="19"/>
      <c r="H14" s="57" t="str">
        <f>IF((C8)="OBZ",(A15),IF((C8)="OB1",(A16),IF((C8)="OB2",(A17),IF((C8)="OB3",(A18)))))</f>
        <v>Dobrý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Dobrý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Dobrý</v>
      </c>
      <c r="B16" s="69">
        <v>1</v>
      </c>
      <c r="C16" s="210" t="str">
        <f>IF((C8="OBZ"),(Vstup!P7),IF((C8="OB1"),(Vstup!P25),IF((C8="OB2"),(Vstup!P43),IF((C8="OB3"),(Vstup!P61)))))</f>
        <v>Odložení vleže ve skupině</v>
      </c>
      <c r="D16" s="210"/>
      <c r="E16" s="9">
        <v>0</v>
      </c>
      <c r="F16" s="9">
        <v>0</v>
      </c>
      <c r="G16" s="58">
        <f>IF((C8="OBZ"),(Vstup!S7),IF((C8="OB1"),(Vstup!S25),IF((C8="OB2"),(Vstup!S43),IF((C8="OB3"),(Vstup!S61)))))</f>
        <v>3</v>
      </c>
      <c r="H16" s="144">
        <f>((E16+F16)*G16)/2</f>
        <v>0</v>
      </c>
      <c r="I16" s="59">
        <f t="shared" ref="I16:I25" si="0">IF(D16=0,E16*2,D16+E16)/2</f>
        <v>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str">
        <f>IF((C8="OBZ"),(Vstup!P8),IF((C8="OB1"),(Vstup!P26),IF((C8="OB2"),(Vstup!P44),IF((C8="OB3"),(Vstup!P62)))))</f>
        <v>Aport</v>
      </c>
      <c r="D17" s="211"/>
      <c r="E17" s="7">
        <v>8</v>
      </c>
      <c r="F17" s="7">
        <v>8</v>
      </c>
      <c r="G17" s="60">
        <f>IF((C8="OBZ"),(Vstup!S8),IF((C8="OB1"),(Vstup!S26),IF((C8="OB2"),(Vstup!S44),IF((C8="OB3"),(Vstup!S62)))))</f>
        <v>3</v>
      </c>
      <c r="H17" s="145">
        <f t="shared" ref="H17:H25" si="1">((E17+F17)*G17)/2</f>
        <v>24</v>
      </c>
      <c r="I17" s="59">
        <f t="shared" si="0"/>
        <v>8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str">
        <f>IF((C8="OBZ"),(Vstup!P9),IF((C8="OB1"),(Vstup!P27),IF((C8="OB2"),(Vstup!P45),IF((C8="OB3"),(Vstup!P63)))))</f>
        <v>Odložení za chůze do stoje</v>
      </c>
      <c r="D18" s="204"/>
      <c r="E18" s="7">
        <v>9</v>
      </c>
      <c r="F18" s="7">
        <v>8.5</v>
      </c>
      <c r="G18" s="60">
        <f>IF((C8="OBZ"),(Vstup!S9),IF((C8="OB1"),(Vstup!S27),IF((C8="OB2"),(Vstup!S45),IF((C8="OB3"),(Vstup!S63)))))</f>
        <v>2</v>
      </c>
      <c r="H18" s="145">
        <f t="shared" si="1"/>
        <v>17.5</v>
      </c>
      <c r="I18" s="59">
        <f t="shared" si="0"/>
        <v>9</v>
      </c>
      <c r="J18" s="43"/>
    </row>
    <row r="19" spans="1:10" ht="14.25" customHeight="1">
      <c r="A19" s="70"/>
      <c r="B19" s="26">
        <v>4</v>
      </c>
      <c r="C19" s="204" t="str">
        <f>IF((C8="OBZ"),(Vstup!P10),IF((C8="OB1"),(Vstup!P28),IF((C8="OB2"),(Vstup!P46),IF((C8="OB3"),(Vstup!P64)))))</f>
        <v xml:space="preserve">Odložení za chůze do sedu </v>
      </c>
      <c r="D19" s="204"/>
      <c r="E19" s="7">
        <v>6.5</v>
      </c>
      <c r="F19" s="7">
        <v>9</v>
      </c>
      <c r="G19" s="60">
        <f>IF((C8="OBZ"),(Vstup!S10),IF((C8="OB1"),(Vstup!S28),IF((C8="OB2"),(Vstup!S46),IF((C8="OB3"),(Vstup!S64)))))</f>
        <v>2</v>
      </c>
      <c r="H19" s="145">
        <f t="shared" si="1"/>
        <v>15.5</v>
      </c>
      <c r="I19" s="59">
        <f t="shared" si="0"/>
        <v>6.5</v>
      </c>
      <c r="J19" s="43"/>
    </row>
    <row r="20" spans="1:10" ht="14.25" customHeight="1">
      <c r="A20" s="70"/>
      <c r="B20" s="26">
        <v>5</v>
      </c>
      <c r="C20" s="204" t="str">
        <f>IF((C8="OBZ"),(Vstup!P11),IF((C8="OB1"),(Vstup!P29),IF((C8="OB2"),(Vstup!P47),IF((C8="OB3"),(Vstup!P65)))))</f>
        <v>Chůze u nohy</v>
      </c>
      <c r="D20" s="204"/>
      <c r="E20" s="7">
        <v>0</v>
      </c>
      <c r="F20" s="7">
        <v>0</v>
      </c>
      <c r="G20" s="60">
        <f>IF((C8="OBZ"),(Vstup!S11),IF((C8="OB1"),(Vstup!S29),IF((C8="OB2"),(Vstup!S47),IF((C8="OB3"),(Vstup!S65)))))</f>
        <v>3</v>
      </c>
      <c r="H20" s="145">
        <f t="shared" si="1"/>
        <v>0</v>
      </c>
      <c r="I20" s="59">
        <f t="shared" si="0"/>
        <v>0</v>
      </c>
      <c r="J20" s="43"/>
    </row>
    <row r="21" spans="1:10" ht="14.25" customHeight="1">
      <c r="A21" s="70"/>
      <c r="B21" s="26">
        <v>6</v>
      </c>
      <c r="C21" s="204" t="str">
        <f>IF((C8="OBZ"),(Vstup!P12),IF((C8="OB1"),(Vstup!P30),IF((C8="OB2"),(Vstup!P48),IF((C8="OB3"),(Vstup!P66)))))</f>
        <v>Ovladatelnost na dálku</v>
      </c>
      <c r="D21" s="204"/>
      <c r="E21" s="7">
        <v>0</v>
      </c>
      <c r="F21" s="7">
        <v>0</v>
      </c>
      <c r="G21" s="60">
        <f>IF((C8="OBZ"),(Vstup!S12),IF((C8="OB1"),(Vstup!S30),IF((C8="OB2"),(Vstup!S48),IF((C8="OB3"),(Vstup!S66)))))</f>
        <v>3</v>
      </c>
      <c r="H21" s="145">
        <f t="shared" si="1"/>
        <v>0</v>
      </c>
      <c r="I21" s="59">
        <f t="shared" si="0"/>
        <v>0</v>
      </c>
      <c r="J21" s="43"/>
    </row>
    <row r="22" spans="1:10" ht="14.25" customHeight="1">
      <c r="A22" s="70"/>
      <c r="B22" s="26">
        <v>7</v>
      </c>
      <c r="C22" s="204" t="str">
        <f>IF((C8="OBZ"),(Vstup!P13),IF((C8="OB1"),(Vstup!P31),IF((C8="OB2"),(Vstup!P49),IF((C8="OB3"),(Vstup!P67)))))</f>
        <v>Přivolání</v>
      </c>
      <c r="D22" s="204"/>
      <c r="E22" s="7">
        <v>7.5</v>
      </c>
      <c r="F22" s="7">
        <v>9.5</v>
      </c>
      <c r="G22" s="60">
        <f>IF((C8="OBZ"),(Vstup!S13),IF((C8="OB1"),(Vstup!S31),IF((C8="OB2"),(Vstup!S49),IF((C8="OB3"),(Vstup!S67)))))</f>
        <v>3</v>
      </c>
      <c r="H22" s="145">
        <f t="shared" si="1"/>
        <v>25.5</v>
      </c>
      <c r="I22" s="59">
        <f t="shared" si="0"/>
        <v>7.5</v>
      </c>
      <c r="J22" s="43"/>
    </row>
    <row r="23" spans="1:10" ht="14.25" customHeight="1">
      <c r="A23" s="70"/>
      <c r="B23" s="26">
        <v>8</v>
      </c>
      <c r="C23" s="204" t="str">
        <f>IF((C8="OBZ"),(Vstup!P14),IF((C8="OB1"),(Vstup!P32),IF((C8="OB2"),(Vstup!P50),IF((C8="OB3"),(Vstup!P68)))))</f>
        <v>Skok přes překážku</v>
      </c>
      <c r="D23" s="204"/>
      <c r="E23" s="7">
        <v>8</v>
      </c>
      <c r="F23" s="7">
        <v>7.5</v>
      </c>
      <c r="G23" s="60">
        <f>IF((C8="OBZ"),(Vstup!S14),IF((C8="OB1"),(Vstup!S32),IF((C8="OB2"),(Vstup!S50),IF((C8="OB3"),(Vstup!S68)))))</f>
        <v>3</v>
      </c>
      <c r="H23" s="145">
        <f t="shared" si="1"/>
        <v>23.25</v>
      </c>
      <c r="I23" s="59">
        <f t="shared" si="0"/>
        <v>8</v>
      </c>
      <c r="J23" s="43"/>
    </row>
    <row r="24" spans="1:10" ht="14.25" customHeight="1">
      <c r="A24" s="70"/>
      <c r="B24" s="26">
        <v>9</v>
      </c>
      <c r="C24" s="204" t="str">
        <f>IF((C8="OBZ"),(Vstup!P15),IF((C8="OB1"),(Vstup!P33),IF((C8="OB2"),(Vstup!P51),IF((C8="OB3"),(Vstup!P69)))))</f>
        <v>Vyslání do čtverce</v>
      </c>
      <c r="D24" s="204"/>
      <c r="E24" s="7">
        <v>9</v>
      </c>
      <c r="F24" s="7">
        <v>8</v>
      </c>
      <c r="G24" s="60">
        <f>IF((C8="OBZ"),(Vstup!S15),IF((C8="OB1"),(Vstup!S33),IF((C8="OB2"),(Vstup!S51),IF((C8="OB3"),(Vstup!S69)))))</f>
        <v>4</v>
      </c>
      <c r="H24" s="145">
        <f t="shared" si="1"/>
        <v>34</v>
      </c>
      <c r="I24" s="59">
        <f t="shared" si="0"/>
        <v>9</v>
      </c>
      <c r="J24" s="43"/>
    </row>
    <row r="25" spans="1:10" ht="14.25" customHeight="1" thickBot="1">
      <c r="A25" s="70"/>
      <c r="B25" s="71">
        <v>10</v>
      </c>
      <c r="C25" s="203" t="str">
        <f>IF((C8="OBZ"),(Vstup!P16),IF((C8="OB1"),(Vstup!P34),IF((C8="OB2"),(Vstup!P52),IF((C8="OB3"),(Vstup!P70)))))</f>
        <v>Všeobecný dojem</v>
      </c>
      <c r="D25" s="203"/>
      <c r="E25" s="8">
        <v>0</v>
      </c>
      <c r="F25" s="8">
        <v>7</v>
      </c>
      <c r="G25" s="61">
        <f>IF((C8="OBZ"),(Vstup!S16),IF((C8="OB1"),(Vstup!S34),IF((C8="OB2"),(Vstup!S52),IF((C8="OB3"),(Vstup!S70)))))</f>
        <v>2</v>
      </c>
      <c r="H25" s="146">
        <f t="shared" si="1"/>
        <v>7</v>
      </c>
      <c r="I25" s="59">
        <f t="shared" si="0"/>
        <v>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146.75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3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indexed="45"/>
    <pageSetUpPr autoPageBreaks="0" fitToPage="1"/>
  </sheetPr>
  <dimension ref="A1:J28"/>
  <sheetViews>
    <sheetView showGridLines="0" topLeftCell="A5" workbookViewId="0">
      <selection activeCell="E25" sqref="E25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 t="str">
        <f>+Vstup!B11</f>
        <v>Prejsová Karolína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 t="str">
        <f>+Vstup!C11</f>
        <v>Diego Tender Flash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 t="str">
        <f>+Vstup!D11</f>
        <v>border kolie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 t="str">
        <f>+Vstup!E11</f>
        <v>OB1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str">
        <f>IF((C8="OBZ"),(Vstup!T2),IF((C8="OB1"),(Vstup!T20),IF((C8="OB2"),(Vstup!T38),IF((C8="OB3"),(Vstup!T56)))))</f>
        <v>280,0 - 224,0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str">
        <f>IF((C8="OBZ"),(Vstup!T3),IF((C8="OB1"),(Vstup!T21),IF((C8="OB2"),(Vstup!T39),IF((C8="OB3"),(Vstup!T57)))))</f>
        <v>223,9 - 196,0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str">
        <f>IF((C8="OBZ"),(Vstup!T4),IF((C8="OB1"),(Vstup!T22),IF((C8="OB2"),(Vstup!T40),IF((C8="OB3"),(Vstup!T58)))))</f>
        <v>195,9 - 140,0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150</v>
      </c>
      <c r="E14" s="18" t="s">
        <v>70</v>
      </c>
      <c r="F14" s="18"/>
      <c r="G14" s="19"/>
      <c r="H14" s="57" t="str">
        <f>IF((C8)="OBZ",(A15),IF((C8)="OB1",(A16),IF((C8)="OB2",(A17),IF((C8)="OB3",(A18)))))</f>
        <v>Dobrý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Dobrý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Dobrý</v>
      </c>
      <c r="B16" s="69">
        <v>1</v>
      </c>
      <c r="C16" s="210" t="str">
        <f>IF((C8="OBZ"),(Vstup!P7),IF((C8="OB1"),(Vstup!P25),IF((C8="OB2"),(Vstup!P43),IF((C8="OB3"),(Vstup!P61)))))</f>
        <v>Odložení vleže ve skupině</v>
      </c>
      <c r="D16" s="210"/>
      <c r="E16" s="9">
        <v>8.5</v>
      </c>
      <c r="F16" s="9">
        <v>9</v>
      </c>
      <c r="G16" s="58">
        <f>IF((C8="OBZ"),(Vstup!S7),IF((C8="OB1"),(Vstup!S25),IF((C8="OB2"),(Vstup!S43),IF((C8="OB3"),(Vstup!S61)))))</f>
        <v>3</v>
      </c>
      <c r="H16" s="144">
        <f>((E16+F16)*G16)/2</f>
        <v>26.25</v>
      </c>
      <c r="I16" s="59">
        <f t="shared" ref="I16:I25" si="0">IF(D16=0,E16*2,D16+E16)/2</f>
        <v>8.5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str">
        <f>IF((C8="OBZ"),(Vstup!P8),IF((C8="OB1"),(Vstup!P26),IF((C8="OB2"),(Vstup!P44),IF((C8="OB3"),(Vstup!P62)))))</f>
        <v>Aport</v>
      </c>
      <c r="D17" s="211"/>
      <c r="E17" s="7">
        <v>8.5</v>
      </c>
      <c r="F17" s="7">
        <v>8.5</v>
      </c>
      <c r="G17" s="60">
        <f>IF((C8="OBZ"),(Vstup!S8),IF((C8="OB1"),(Vstup!S26),IF((C8="OB2"),(Vstup!S44),IF((C8="OB3"),(Vstup!S62)))))</f>
        <v>3</v>
      </c>
      <c r="H17" s="145">
        <f t="shared" ref="H17:H25" si="1">((E17+F17)*G17)/2</f>
        <v>25.5</v>
      </c>
      <c r="I17" s="59">
        <f t="shared" si="0"/>
        <v>8.5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str">
        <f>IF((C8="OBZ"),(Vstup!P9),IF((C8="OB1"),(Vstup!P27),IF((C8="OB2"),(Vstup!P45),IF((C8="OB3"),(Vstup!P63)))))</f>
        <v>Odložení za chůze do stoje</v>
      </c>
      <c r="D18" s="204"/>
      <c r="E18" s="7">
        <v>7.5</v>
      </c>
      <c r="F18" s="7">
        <v>9</v>
      </c>
      <c r="G18" s="60">
        <f>IF((C8="OBZ"),(Vstup!S9),IF((C8="OB1"),(Vstup!S27),IF((C8="OB2"),(Vstup!S45),IF((C8="OB3"),(Vstup!S63)))))</f>
        <v>2</v>
      </c>
      <c r="H18" s="145">
        <f t="shared" si="1"/>
        <v>16.5</v>
      </c>
      <c r="I18" s="59">
        <f t="shared" si="0"/>
        <v>7.5</v>
      </c>
      <c r="J18" s="43"/>
    </row>
    <row r="19" spans="1:10" ht="14.25" customHeight="1">
      <c r="A19" s="70"/>
      <c r="B19" s="26">
        <v>4</v>
      </c>
      <c r="C19" s="204" t="str">
        <f>IF((C8="OBZ"),(Vstup!P10),IF((C8="OB1"),(Vstup!P28),IF((C8="OB2"),(Vstup!P46),IF((C8="OB3"),(Vstup!P64)))))</f>
        <v xml:space="preserve">Odložení za chůze do sedu </v>
      </c>
      <c r="D19" s="204"/>
      <c r="E19" s="7">
        <v>0</v>
      </c>
      <c r="F19" s="7">
        <v>0</v>
      </c>
      <c r="G19" s="60">
        <f>IF((C8="OBZ"),(Vstup!S10),IF((C8="OB1"),(Vstup!S28),IF((C8="OB2"),(Vstup!S46),IF((C8="OB3"),(Vstup!S64)))))</f>
        <v>2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str">
        <f>IF((C8="OBZ"),(Vstup!P11),IF((C8="OB1"),(Vstup!P29),IF((C8="OB2"),(Vstup!P47),IF((C8="OB3"),(Vstup!P65)))))</f>
        <v>Chůze u nohy</v>
      </c>
      <c r="D20" s="204"/>
      <c r="E20" s="7">
        <v>5</v>
      </c>
      <c r="F20" s="7">
        <v>6</v>
      </c>
      <c r="G20" s="60">
        <f>IF((C8="OBZ"),(Vstup!S11),IF((C8="OB1"),(Vstup!S29),IF((C8="OB2"),(Vstup!S47),IF((C8="OB3"),(Vstup!S65)))))</f>
        <v>3</v>
      </c>
      <c r="H20" s="145">
        <f t="shared" si="1"/>
        <v>16.5</v>
      </c>
      <c r="I20" s="59">
        <f t="shared" si="0"/>
        <v>5</v>
      </c>
      <c r="J20" s="43"/>
    </row>
    <row r="21" spans="1:10" ht="14.25" customHeight="1">
      <c r="A21" s="70"/>
      <c r="B21" s="26">
        <v>6</v>
      </c>
      <c r="C21" s="204" t="str">
        <f>IF((C8="OBZ"),(Vstup!P12),IF((C8="OB1"),(Vstup!P30),IF((C8="OB2"),(Vstup!P48),IF((C8="OB3"),(Vstup!P66)))))</f>
        <v>Ovladatelnost na dálku</v>
      </c>
      <c r="D21" s="204"/>
      <c r="E21" s="7">
        <v>0</v>
      </c>
      <c r="F21" s="7">
        <v>0</v>
      </c>
      <c r="G21" s="60">
        <f>IF((C8="OBZ"),(Vstup!S12),IF((C8="OB1"),(Vstup!S30),IF((C8="OB2"),(Vstup!S48),IF((C8="OB3"),(Vstup!S66)))))</f>
        <v>3</v>
      </c>
      <c r="H21" s="145">
        <f t="shared" si="1"/>
        <v>0</v>
      </c>
      <c r="I21" s="59">
        <f t="shared" si="0"/>
        <v>0</v>
      </c>
      <c r="J21" s="43"/>
    </row>
    <row r="22" spans="1:10" ht="14.25" customHeight="1">
      <c r="A22" s="70"/>
      <c r="B22" s="26">
        <v>7</v>
      </c>
      <c r="C22" s="204" t="str">
        <f>IF((C8="OBZ"),(Vstup!P13),IF((C8="OB1"),(Vstup!P31),IF((C8="OB2"),(Vstup!P49),IF((C8="OB3"),(Vstup!P67)))))</f>
        <v>Přivolání</v>
      </c>
      <c r="D22" s="204"/>
      <c r="E22" s="7">
        <v>6.5</v>
      </c>
      <c r="F22" s="7">
        <v>6.5</v>
      </c>
      <c r="G22" s="60">
        <f>IF((C8="OBZ"),(Vstup!S13),IF((C8="OB1"),(Vstup!S31),IF((C8="OB2"),(Vstup!S49),IF((C8="OB3"),(Vstup!S67)))))</f>
        <v>3</v>
      </c>
      <c r="H22" s="145">
        <f t="shared" si="1"/>
        <v>19.5</v>
      </c>
      <c r="I22" s="59">
        <f t="shared" si="0"/>
        <v>6.5</v>
      </c>
      <c r="J22" s="43"/>
    </row>
    <row r="23" spans="1:10" ht="14.25" customHeight="1">
      <c r="A23" s="70"/>
      <c r="B23" s="26">
        <v>8</v>
      </c>
      <c r="C23" s="204" t="str">
        <f>IF((C8="OBZ"),(Vstup!P14),IF((C8="OB1"),(Vstup!P32),IF((C8="OB2"),(Vstup!P50),IF((C8="OB3"),(Vstup!P68)))))</f>
        <v>Skok přes překážku</v>
      </c>
      <c r="D23" s="204"/>
      <c r="E23" s="7">
        <v>9.5</v>
      </c>
      <c r="F23" s="7">
        <v>9</v>
      </c>
      <c r="G23" s="60">
        <f>IF((C8="OBZ"),(Vstup!S14),IF((C8="OB1"),(Vstup!S32),IF((C8="OB2"),(Vstup!S50),IF((C8="OB3"),(Vstup!S68)))))</f>
        <v>3</v>
      </c>
      <c r="H23" s="145">
        <f t="shared" si="1"/>
        <v>27.75</v>
      </c>
      <c r="I23" s="59">
        <f t="shared" si="0"/>
        <v>9.5</v>
      </c>
      <c r="J23" s="43"/>
    </row>
    <row r="24" spans="1:10" ht="14.25" customHeight="1">
      <c r="A24" s="70"/>
      <c r="B24" s="26">
        <v>9</v>
      </c>
      <c r="C24" s="204" t="str">
        <f>IF((C8="OBZ"),(Vstup!P15),IF((C8="OB1"),(Vstup!P33),IF((C8="OB2"),(Vstup!P51),IF((C8="OB3"),(Vstup!P69)))))</f>
        <v>Vyslání do čtverce</v>
      </c>
      <c r="D24" s="204"/>
      <c r="E24" s="7">
        <v>0</v>
      </c>
      <c r="F24" s="7">
        <v>0</v>
      </c>
      <c r="G24" s="60">
        <f>IF((C8="OBZ"),(Vstup!S15),IF((C8="OB1"),(Vstup!S33),IF((C8="OB2"),(Vstup!S51),IF((C8="OB3"),(Vstup!S69)))))</f>
        <v>4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str">
        <f>IF((C8="OBZ"),(Vstup!P16),IF((C8="OB1"),(Vstup!P34),IF((C8="OB2"),(Vstup!P52),IF((C8="OB3"),(Vstup!P70)))))</f>
        <v>Všeobecný dojem</v>
      </c>
      <c r="D25" s="203"/>
      <c r="E25" s="8">
        <v>8</v>
      </c>
      <c r="F25" s="8">
        <v>10</v>
      </c>
      <c r="G25" s="61">
        <f>IF((C8="OBZ"),(Vstup!S16),IF((C8="OB1"),(Vstup!S34),IF((C8="OB2"),(Vstup!S52),IF((C8="OB3"),(Vstup!S70)))))</f>
        <v>2</v>
      </c>
      <c r="H25" s="146">
        <f t="shared" si="1"/>
        <v>18</v>
      </c>
      <c r="I25" s="59">
        <f t="shared" si="0"/>
        <v>8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150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3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45"/>
    <pageSetUpPr autoPageBreaks="0" fitToPage="1"/>
  </sheetPr>
  <dimension ref="A1:J29"/>
  <sheetViews>
    <sheetView showGridLines="0" topLeftCell="A4" workbookViewId="0">
      <selection activeCell="E19" sqref="E19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 t="str">
        <f>+Vstup!B12</f>
        <v>Kopecká Andrea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 t="str">
        <f>+Vstup!C12</f>
        <v>Wessi ISDS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 t="str">
        <f>+Vstup!D12</f>
        <v>border kolie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 t="str">
        <f>+Vstup!E12</f>
        <v>OB1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str">
        <f>IF((C8="OBZ"),(Vstup!T2),IF((C8="OB1"),(Vstup!T20),IF((C8="OB2"),(Vstup!T38),IF((C8="OB3"),(Vstup!T56)))))</f>
        <v>280,0 - 224,0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str">
        <f>IF((C8="OBZ"),(Vstup!T3),IF((C8="OB1"),(Vstup!T21),IF((C8="OB2"),(Vstup!T39),IF((C8="OB3"),(Vstup!T57)))))</f>
        <v>223,9 - 196,0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str">
        <f>IF((C8="OBZ"),(Vstup!T4),IF((C8="OB1"),(Vstup!T22),IF((C8="OB2"),(Vstup!T40),IF((C8="OB3"),(Vstup!T58)))))</f>
        <v>195,9 - 140,0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161.5</v>
      </c>
      <c r="E14" s="18" t="s">
        <v>70</v>
      </c>
      <c r="F14" s="18"/>
      <c r="G14" s="19"/>
      <c r="H14" s="57" t="str">
        <f>IF((C8)="OBZ",(A15),IF((C8)="OB1",(A16),IF((C8)="OB2",(A17),IF((C8)="OB3",(A18)))))</f>
        <v>Dobrý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Dobrý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Dobrý</v>
      </c>
      <c r="B16" s="69">
        <v>1</v>
      </c>
      <c r="C16" s="210" t="str">
        <f>IF((C8="OBZ"),(Vstup!P7),IF((C8="OB1"),(Vstup!P25),IF((C8="OB2"),(Vstup!P43),IF((C8="OB3"),(Vstup!P61)))))</f>
        <v>Odložení vleže ve skupině</v>
      </c>
      <c r="D16" s="210"/>
      <c r="E16" s="9">
        <v>6.5</v>
      </c>
      <c r="F16" s="9">
        <v>7</v>
      </c>
      <c r="G16" s="58">
        <f>IF((C8="OBZ"),(Vstup!S7),IF((C8="OB1"),(Vstup!S25),IF((C8="OB2"),(Vstup!S43),IF((C8="OB3"),(Vstup!S61)))))</f>
        <v>3</v>
      </c>
      <c r="H16" s="144">
        <f>((E16+F16)*G16)/2</f>
        <v>20.25</v>
      </c>
      <c r="I16" s="59">
        <f t="shared" ref="I16:I25" si="0">IF(D16=0,E16*2,D16+E16)/2</f>
        <v>6.5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str">
        <f>IF((C8="OBZ"),(Vstup!P8),IF((C8="OB1"),(Vstup!P26),IF((C8="OB2"),(Vstup!P44),IF((C8="OB3"),(Vstup!P62)))))</f>
        <v>Aport</v>
      </c>
      <c r="D17" s="211"/>
      <c r="E17" s="7">
        <v>9</v>
      </c>
      <c r="F17" s="7">
        <v>9</v>
      </c>
      <c r="G17" s="60">
        <f>IF((C8="OBZ"),(Vstup!S8),IF((C8="OB1"),(Vstup!S26),IF((C8="OB2"),(Vstup!S44),IF((C8="OB3"),(Vstup!S62)))))</f>
        <v>3</v>
      </c>
      <c r="H17" s="145">
        <f t="shared" ref="H17:H25" si="1">((E17+F17)*G17)/2</f>
        <v>27</v>
      </c>
      <c r="I17" s="59">
        <f t="shared" si="0"/>
        <v>9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str">
        <f>IF((C8="OBZ"),(Vstup!P9),IF((C8="OB1"),(Vstup!P27),IF((C8="OB2"),(Vstup!P45),IF((C8="OB3"),(Vstup!P63)))))</f>
        <v>Odložení za chůze do stoje</v>
      </c>
      <c r="D18" s="204"/>
      <c r="E18" s="7">
        <v>0</v>
      </c>
      <c r="F18" s="7">
        <v>0</v>
      </c>
      <c r="G18" s="60">
        <f>IF((C8="OBZ"),(Vstup!S9),IF((C8="OB1"),(Vstup!S27),IF((C8="OB2"),(Vstup!S45),IF((C8="OB3"),(Vstup!S63)))))</f>
        <v>2</v>
      </c>
      <c r="H18" s="145">
        <f t="shared" si="1"/>
        <v>0</v>
      </c>
      <c r="I18" s="59">
        <f t="shared" si="0"/>
        <v>0</v>
      </c>
      <c r="J18" s="43"/>
    </row>
    <row r="19" spans="1:10" ht="14.25" customHeight="1">
      <c r="A19" s="70"/>
      <c r="B19" s="26">
        <v>4</v>
      </c>
      <c r="C19" s="204" t="str">
        <f>IF((C8="OBZ"),(Vstup!P10),IF((C8="OB1"),(Vstup!P28),IF((C8="OB2"),(Vstup!P46),IF((C8="OB3"),(Vstup!P64)))))</f>
        <v xml:space="preserve">Odložení za chůze do sedu </v>
      </c>
      <c r="D19" s="204"/>
      <c r="E19" s="7">
        <v>7</v>
      </c>
      <c r="F19" s="7">
        <v>7.5</v>
      </c>
      <c r="G19" s="60">
        <f>IF((C8="OBZ"),(Vstup!S10),IF((C8="OB1"),(Vstup!S28),IF((C8="OB2"),(Vstup!S46),IF((C8="OB3"),(Vstup!S64)))))</f>
        <v>2</v>
      </c>
      <c r="H19" s="145">
        <f t="shared" si="1"/>
        <v>14.5</v>
      </c>
      <c r="I19" s="59">
        <f t="shared" si="0"/>
        <v>7</v>
      </c>
      <c r="J19" s="43"/>
    </row>
    <row r="20" spans="1:10" ht="14.25" customHeight="1">
      <c r="A20" s="70"/>
      <c r="B20" s="26">
        <v>5</v>
      </c>
      <c r="C20" s="204" t="str">
        <f>IF((C8="OBZ"),(Vstup!P11),IF((C8="OB1"),(Vstup!P29),IF((C8="OB2"),(Vstup!P47),IF((C8="OB3"),(Vstup!P65)))))</f>
        <v>Chůze u nohy</v>
      </c>
      <c r="D20" s="204"/>
      <c r="E20" s="7">
        <v>0</v>
      </c>
      <c r="F20" s="7">
        <v>0</v>
      </c>
      <c r="G20" s="60">
        <f>IF((C8="OBZ"),(Vstup!S11),IF((C8="OB1"),(Vstup!S29),IF((C8="OB2"),(Vstup!S47),IF((C8="OB3"),(Vstup!S65)))))</f>
        <v>3</v>
      </c>
      <c r="H20" s="145">
        <f t="shared" si="1"/>
        <v>0</v>
      </c>
      <c r="I20" s="59">
        <f t="shared" si="0"/>
        <v>0</v>
      </c>
      <c r="J20" s="43"/>
    </row>
    <row r="21" spans="1:10" ht="14.25" customHeight="1">
      <c r="A21" s="70"/>
      <c r="B21" s="26">
        <v>6</v>
      </c>
      <c r="C21" s="204" t="str">
        <f>IF((C8="OBZ"),(Vstup!P12),IF((C8="OB1"),(Vstup!P30),IF((C8="OB2"),(Vstup!P48),IF((C8="OB3"),(Vstup!P66)))))</f>
        <v>Ovladatelnost na dálku</v>
      </c>
      <c r="D21" s="204"/>
      <c r="E21" s="7">
        <v>9.5</v>
      </c>
      <c r="F21" s="7">
        <v>10</v>
      </c>
      <c r="G21" s="60">
        <f>IF((C8="OBZ"),(Vstup!S12),IF((C8="OB1"),(Vstup!S30),IF((C8="OB2"),(Vstup!S48),IF((C8="OB3"),(Vstup!S66)))))</f>
        <v>3</v>
      </c>
      <c r="H21" s="145">
        <f t="shared" si="1"/>
        <v>29.25</v>
      </c>
      <c r="I21" s="59">
        <f t="shared" si="0"/>
        <v>9.5</v>
      </c>
      <c r="J21" s="43"/>
    </row>
    <row r="22" spans="1:10" ht="14.25" customHeight="1">
      <c r="A22" s="70"/>
      <c r="B22" s="26">
        <v>7</v>
      </c>
      <c r="C22" s="204" t="str">
        <f>IF((C8="OBZ"),(Vstup!P13),IF((C8="OB1"),(Vstup!P31),IF((C8="OB2"),(Vstup!P49),IF((C8="OB3"),(Vstup!P67)))))</f>
        <v>Přivolání</v>
      </c>
      <c r="D22" s="204"/>
      <c r="E22" s="7">
        <v>9.5</v>
      </c>
      <c r="F22" s="7">
        <v>9.5</v>
      </c>
      <c r="G22" s="60">
        <f>IF((C8="OBZ"),(Vstup!S13),IF((C8="OB1"),(Vstup!S31),IF((C8="OB2"),(Vstup!S49),IF((C8="OB3"),(Vstup!S67)))))</f>
        <v>3</v>
      </c>
      <c r="H22" s="145">
        <f t="shared" si="1"/>
        <v>28.5</v>
      </c>
      <c r="I22" s="59">
        <f t="shared" si="0"/>
        <v>9.5</v>
      </c>
      <c r="J22" s="43"/>
    </row>
    <row r="23" spans="1:10" ht="14.25" customHeight="1">
      <c r="A23" s="70"/>
      <c r="B23" s="26">
        <v>8</v>
      </c>
      <c r="C23" s="204" t="str">
        <f>IF((C8="OBZ"),(Vstup!P14),IF((C8="OB1"),(Vstup!P32),IF((C8="OB2"),(Vstup!P50),IF((C8="OB3"),(Vstup!P68)))))</f>
        <v>Skok přes překážku</v>
      </c>
      <c r="D23" s="204"/>
      <c r="E23" s="7">
        <v>7.5</v>
      </c>
      <c r="F23" s="7">
        <v>7.5</v>
      </c>
      <c r="G23" s="60">
        <f>IF((C8="OBZ"),(Vstup!S14),IF((C8="OB1"),(Vstup!S32),IF((C8="OB2"),(Vstup!S50),IF((C8="OB3"),(Vstup!S68)))))</f>
        <v>3</v>
      </c>
      <c r="H23" s="145">
        <f t="shared" si="1"/>
        <v>22.5</v>
      </c>
      <c r="I23" s="59">
        <f t="shared" si="0"/>
        <v>7.5</v>
      </c>
      <c r="J23" s="43"/>
    </row>
    <row r="24" spans="1:10" ht="14.25" customHeight="1">
      <c r="A24" s="70"/>
      <c r="B24" s="26">
        <v>9</v>
      </c>
      <c r="C24" s="204" t="str">
        <f>IF((C8="OBZ"),(Vstup!P15),IF((C8="OB1"),(Vstup!P33),IF((C8="OB2"),(Vstup!P51),IF((C8="OB3"),(Vstup!P69)))))</f>
        <v>Vyslání do čtverce</v>
      </c>
      <c r="D24" s="204"/>
      <c r="E24" s="7">
        <v>0</v>
      </c>
      <c r="F24" s="7">
        <v>0</v>
      </c>
      <c r="G24" s="60">
        <f>IF((C8="OBZ"),(Vstup!S15),IF((C8="OB1"),(Vstup!S33),IF((C8="OB2"),(Vstup!S51),IF((C8="OB3"),(Vstup!S69)))))</f>
        <v>4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str">
        <f>IF((C8="OBZ"),(Vstup!P16),IF((C8="OB1"),(Vstup!P34),IF((C8="OB2"),(Vstup!P52),IF((C8="OB3"),(Vstup!P70)))))</f>
        <v>Všeobecný dojem</v>
      </c>
      <c r="D25" s="203"/>
      <c r="E25" s="8">
        <v>9.5</v>
      </c>
      <c r="F25" s="8">
        <v>10</v>
      </c>
      <c r="G25" s="61">
        <f>IF((C8="OBZ"),(Vstup!S16),IF((C8="OB1"),(Vstup!S34),IF((C8="OB2"),(Vstup!S52),IF((C8="OB3"),(Vstup!S70)))))</f>
        <v>2</v>
      </c>
      <c r="H25" s="146">
        <f t="shared" si="1"/>
        <v>19.5</v>
      </c>
      <c r="I25" s="59">
        <f t="shared" si="0"/>
        <v>9.5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161.5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  <row r="29" spans="1:10" ht="15">
      <c r="A29" s="2"/>
      <c r="B29" s="3"/>
      <c r="C29" s="1"/>
      <c r="D29" s="1"/>
      <c r="E29" s="1"/>
      <c r="F29" s="1"/>
      <c r="G29" s="1"/>
      <c r="H29" s="4"/>
      <c r="I29" s="2"/>
      <c r="J29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3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indexed="45"/>
    <pageSetUpPr autoPageBreaks="0" fitToPage="1"/>
  </sheetPr>
  <dimension ref="A1:J28"/>
  <sheetViews>
    <sheetView showGridLines="0" topLeftCell="A5" workbookViewId="0">
      <selection activeCell="E17" sqref="E17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 t="str">
        <f>+Vstup!B13</f>
        <v>Škultéty Radek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 t="str">
        <f>+Vstup!C13</f>
        <v>Devil's Why Sub Tilia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 t="str">
        <f>+Vstup!D13</f>
        <v>border kolie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 t="str">
        <f>+Vstup!E13</f>
        <v>OB1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str">
        <f>IF((C8="OBZ"),(Vstup!T2),IF((C8="OB1"),(Vstup!T20),IF((C8="OB2"),(Vstup!T38),IF((C8="OB3"),(Vstup!T56)))))</f>
        <v>280,0 - 224,0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str">
        <f>IF((C8="OBZ"),(Vstup!T3),IF((C8="OB1"),(Vstup!T21),IF((C8="OB2"),(Vstup!T39),IF((C8="OB3"),(Vstup!T57)))))</f>
        <v>223,9 - 196,0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str">
        <f>IF((C8="OBZ"),(Vstup!T4),IF((C8="OB1"),(Vstup!T22),IF((C8="OB2"),(Vstup!T40),IF((C8="OB3"),(Vstup!T58)))))</f>
        <v>195,9 - 140,0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189.75</v>
      </c>
      <c r="E14" s="18" t="s">
        <v>70</v>
      </c>
      <c r="F14" s="18"/>
      <c r="G14" s="19"/>
      <c r="H14" s="57" t="str">
        <f>IF((C8)="OBZ",(A15),IF((C8)="OB1",(A16),IF((C8)="OB2",(A17),IF((C8)="OB3",(A18)))))</f>
        <v>Dobrý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Dobrý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Dobrý</v>
      </c>
      <c r="B16" s="69">
        <v>1</v>
      </c>
      <c r="C16" s="210" t="str">
        <f>IF((C8="OBZ"),(Vstup!P7),IF((C8="OB1"),(Vstup!P25),IF((C8="OB2"),(Vstup!P43),IF((C8="OB3"),(Vstup!P61)))))</f>
        <v>Odložení vleže ve skupině</v>
      </c>
      <c r="D16" s="210"/>
      <c r="E16" s="9">
        <v>8</v>
      </c>
      <c r="F16" s="9">
        <v>8</v>
      </c>
      <c r="G16" s="58">
        <f>IF((C8="OBZ"),(Vstup!S7),IF((C8="OB1"),(Vstup!S25),IF((C8="OB2"),(Vstup!S43),IF((C8="OB3"),(Vstup!S61)))))</f>
        <v>3</v>
      </c>
      <c r="H16" s="144">
        <f>((E16+F16)*G16)/2</f>
        <v>24</v>
      </c>
      <c r="I16" s="59">
        <f t="shared" ref="I16:I25" si="0">IF(D16=0,E16*2,D16+E16)/2</f>
        <v>8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str">
        <f>IF((C8="OBZ"),(Vstup!P8),IF((C8="OB1"),(Vstup!P26),IF((C8="OB2"),(Vstup!P44),IF((C8="OB3"),(Vstup!P62)))))</f>
        <v>Aport</v>
      </c>
      <c r="D17" s="211"/>
      <c r="E17" s="7">
        <v>7</v>
      </c>
      <c r="F17" s="7">
        <v>7.5</v>
      </c>
      <c r="G17" s="60">
        <f>IF((C8="OBZ"),(Vstup!S8),IF((C8="OB1"),(Vstup!S26),IF((C8="OB2"),(Vstup!S44),IF((C8="OB3"),(Vstup!S62)))))</f>
        <v>3</v>
      </c>
      <c r="H17" s="145">
        <f t="shared" ref="H17:H25" si="1">((E17+F17)*G17)/2</f>
        <v>21.75</v>
      </c>
      <c r="I17" s="59">
        <f t="shared" si="0"/>
        <v>7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str">
        <f>IF((C8="OBZ"),(Vstup!P9),IF((C8="OB1"),(Vstup!P27),IF((C8="OB2"),(Vstup!P45),IF((C8="OB3"),(Vstup!P63)))))</f>
        <v>Odložení za chůze do stoje</v>
      </c>
      <c r="D18" s="204"/>
      <c r="E18" s="7">
        <v>8</v>
      </c>
      <c r="F18" s="7">
        <v>7.5</v>
      </c>
      <c r="G18" s="60">
        <f>IF((C8="OBZ"),(Vstup!S9),IF((C8="OB1"),(Vstup!S27),IF((C8="OB2"),(Vstup!S45),IF((C8="OB3"),(Vstup!S63)))))</f>
        <v>2</v>
      </c>
      <c r="H18" s="145">
        <f t="shared" si="1"/>
        <v>15.5</v>
      </c>
      <c r="I18" s="59">
        <f t="shared" si="0"/>
        <v>8</v>
      </c>
      <c r="J18" s="43"/>
    </row>
    <row r="19" spans="1:10" ht="14.25" customHeight="1">
      <c r="A19" s="70"/>
      <c r="B19" s="26">
        <v>4</v>
      </c>
      <c r="C19" s="204" t="str">
        <f>IF((C8="OBZ"),(Vstup!P10),IF((C8="OB1"),(Vstup!P28),IF((C8="OB2"),(Vstup!P46),IF((C8="OB3"),(Vstup!P64)))))</f>
        <v xml:space="preserve">Odložení za chůze do sedu </v>
      </c>
      <c r="D19" s="204"/>
      <c r="E19" s="7">
        <v>0</v>
      </c>
      <c r="F19" s="7">
        <v>0</v>
      </c>
      <c r="G19" s="60">
        <f>IF((C8="OBZ"),(Vstup!S10),IF((C8="OB1"),(Vstup!S28),IF((C8="OB2"),(Vstup!S46),IF((C8="OB3"),(Vstup!S64)))))</f>
        <v>2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str">
        <f>IF((C8="OBZ"),(Vstup!P11),IF((C8="OB1"),(Vstup!P29),IF((C8="OB2"),(Vstup!P47),IF((C8="OB3"),(Vstup!P65)))))</f>
        <v>Chůze u nohy</v>
      </c>
      <c r="D20" s="204"/>
      <c r="E20" s="7">
        <v>5.5</v>
      </c>
      <c r="F20" s="7">
        <v>6</v>
      </c>
      <c r="G20" s="60">
        <f>IF((C8="OBZ"),(Vstup!S11),IF((C8="OB1"),(Vstup!S29),IF((C8="OB2"),(Vstup!S47),IF((C8="OB3"),(Vstup!S65)))))</f>
        <v>3</v>
      </c>
      <c r="H20" s="145">
        <f t="shared" si="1"/>
        <v>17.25</v>
      </c>
      <c r="I20" s="59">
        <f t="shared" si="0"/>
        <v>5.5</v>
      </c>
      <c r="J20" s="43"/>
    </row>
    <row r="21" spans="1:10" ht="14.25" customHeight="1">
      <c r="A21" s="70"/>
      <c r="B21" s="26">
        <v>6</v>
      </c>
      <c r="C21" s="204" t="str">
        <f>IF((C8="OBZ"),(Vstup!P12),IF((C8="OB1"),(Vstup!P30),IF((C8="OB2"),(Vstup!P48),IF((C8="OB3"),(Vstup!P66)))))</f>
        <v>Ovladatelnost na dálku</v>
      </c>
      <c r="D21" s="204"/>
      <c r="E21" s="7">
        <v>9.5</v>
      </c>
      <c r="F21" s="7">
        <v>10</v>
      </c>
      <c r="G21" s="60">
        <f>IF((C8="OBZ"),(Vstup!S12),IF((C8="OB1"),(Vstup!S30),IF((C8="OB2"),(Vstup!S48),IF((C8="OB3"),(Vstup!S66)))))</f>
        <v>3</v>
      </c>
      <c r="H21" s="145">
        <f t="shared" si="1"/>
        <v>29.25</v>
      </c>
      <c r="I21" s="59">
        <f t="shared" si="0"/>
        <v>9.5</v>
      </c>
      <c r="J21" s="43"/>
    </row>
    <row r="22" spans="1:10" ht="14.25" customHeight="1">
      <c r="A22" s="70"/>
      <c r="B22" s="26">
        <v>7</v>
      </c>
      <c r="C22" s="204" t="str">
        <f>IF((C8="OBZ"),(Vstup!P13),IF((C8="OB1"),(Vstup!P31),IF((C8="OB2"),(Vstup!P49),IF((C8="OB3"),(Vstup!P67)))))</f>
        <v>Přivolání</v>
      </c>
      <c r="D22" s="204"/>
      <c r="E22" s="7">
        <v>10</v>
      </c>
      <c r="F22" s="7">
        <v>10</v>
      </c>
      <c r="G22" s="60">
        <f>IF((C8="OBZ"),(Vstup!S13),IF((C8="OB1"),(Vstup!S31),IF((C8="OB2"),(Vstup!S49),IF((C8="OB3"),(Vstup!S67)))))</f>
        <v>3</v>
      </c>
      <c r="H22" s="145">
        <f t="shared" si="1"/>
        <v>30</v>
      </c>
      <c r="I22" s="59">
        <f t="shared" si="0"/>
        <v>10</v>
      </c>
      <c r="J22" s="43"/>
    </row>
    <row r="23" spans="1:10" ht="14.25" customHeight="1">
      <c r="A23" s="70"/>
      <c r="B23" s="26">
        <v>8</v>
      </c>
      <c r="C23" s="204" t="str">
        <f>IF((C8="OBZ"),(Vstup!P14),IF((C8="OB1"),(Vstup!P32),IF((C8="OB2"),(Vstup!P50),IF((C8="OB3"),(Vstup!P68)))))</f>
        <v>Skok přes překážku</v>
      </c>
      <c r="D23" s="204"/>
      <c r="E23" s="7">
        <v>0</v>
      </c>
      <c r="F23" s="7">
        <v>0</v>
      </c>
      <c r="G23" s="60">
        <f>IF((C8="OBZ"),(Vstup!S14),IF((C8="OB1"),(Vstup!S32),IF((C8="OB2"),(Vstup!S50),IF((C8="OB3"),(Vstup!S68)))))</f>
        <v>3</v>
      </c>
      <c r="H23" s="145">
        <f t="shared" si="1"/>
        <v>0</v>
      </c>
      <c r="I23" s="59">
        <f t="shared" si="0"/>
        <v>0</v>
      </c>
      <c r="J23" s="43"/>
    </row>
    <row r="24" spans="1:10" ht="14.25" customHeight="1">
      <c r="A24" s="70"/>
      <c r="B24" s="26">
        <v>9</v>
      </c>
      <c r="C24" s="204" t="str">
        <f>IF((C8="OBZ"),(Vstup!P15),IF((C8="OB1"),(Vstup!P33),IF((C8="OB2"),(Vstup!P51),IF((C8="OB3"),(Vstup!P69)))))</f>
        <v>Vyslání do čtverce</v>
      </c>
      <c r="D24" s="204"/>
      <c r="E24" s="7">
        <v>8</v>
      </c>
      <c r="F24" s="7">
        <v>8</v>
      </c>
      <c r="G24" s="60">
        <f>IF((C8="OBZ"),(Vstup!S15),IF((C8="OB1"),(Vstup!S33),IF((C8="OB2"),(Vstup!S51),IF((C8="OB3"),(Vstup!S69)))))</f>
        <v>4</v>
      </c>
      <c r="H24" s="145">
        <f t="shared" si="1"/>
        <v>32</v>
      </c>
      <c r="I24" s="59">
        <f t="shared" si="0"/>
        <v>8</v>
      </c>
      <c r="J24" s="43"/>
    </row>
    <row r="25" spans="1:10" ht="14.25" customHeight="1" thickBot="1">
      <c r="A25" s="70"/>
      <c r="B25" s="71">
        <v>10</v>
      </c>
      <c r="C25" s="203" t="str">
        <f>IF((C8="OBZ"),(Vstup!P16),IF((C8="OB1"),(Vstup!P34),IF((C8="OB2"),(Vstup!P52),IF((C8="OB3"),(Vstup!P70)))))</f>
        <v>Všeobecný dojem</v>
      </c>
      <c r="D25" s="203"/>
      <c r="E25" s="8">
        <v>10</v>
      </c>
      <c r="F25" s="8">
        <v>10</v>
      </c>
      <c r="G25" s="61">
        <f>IF((C8="OBZ"),(Vstup!S16),IF((C8="OB1"),(Vstup!S34),IF((C8="OB2"),(Vstup!S52),IF((C8="OB3"),(Vstup!S70)))))</f>
        <v>2</v>
      </c>
      <c r="H25" s="146">
        <f t="shared" si="1"/>
        <v>20</v>
      </c>
      <c r="I25" s="59">
        <f t="shared" si="0"/>
        <v>10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189.75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3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indexed="45"/>
    <pageSetUpPr autoPageBreaks="0" fitToPage="1"/>
  </sheetPr>
  <dimension ref="A1:J28"/>
  <sheetViews>
    <sheetView showGridLines="0" topLeftCell="A5" workbookViewId="0">
      <selection activeCell="E18" sqref="E18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 t="str">
        <f>+Vstup!B14</f>
        <v>Kudrlička Jiří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 t="str">
        <f>+Vstup!C14</f>
        <v>Hippo Arga-Star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 t="str">
        <f>+Vstup!D14</f>
        <v>belgický ovčák malinois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 t="str">
        <f>+Vstup!E14</f>
        <v>OB1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str">
        <f>IF((C8="OBZ"),(Vstup!T2),IF((C8="OB1"),(Vstup!T20),IF((C8="OB2"),(Vstup!T38),IF((C8="OB3"),(Vstup!T56)))))</f>
        <v>280,0 - 224,0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str">
        <f>IF((C8="OBZ"),(Vstup!T3),IF((C8="OB1"),(Vstup!T21),IF((C8="OB2"),(Vstup!T39),IF((C8="OB3"),(Vstup!T57)))))</f>
        <v>223,9 - 196,0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str">
        <f>IF((C8="OBZ"),(Vstup!T4),IF((C8="OB1"),(Vstup!T22),IF((C8="OB2"),(Vstup!T40),IF((C8="OB3"),(Vstup!T58)))))</f>
        <v>195,9 - 140,0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127.5</v>
      </c>
      <c r="E14" s="18" t="s">
        <v>70</v>
      </c>
      <c r="F14" s="18"/>
      <c r="G14" s="19"/>
      <c r="H14" s="57" t="str">
        <f>IF((C8)="OBZ",(A15),IF((C8)="OB1",(A16),IF((C8)="OB2",(A17),IF((C8)="OB3",(A18)))))</f>
        <v>Nehodnocen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Nehodnocen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Nehodnocen</v>
      </c>
      <c r="B16" s="69">
        <v>1</v>
      </c>
      <c r="C16" s="210" t="str">
        <f>IF((C8="OBZ"),(Vstup!P7),IF((C8="OB1"),(Vstup!P25),IF((C8="OB2"),(Vstup!P43),IF((C8="OB3"),(Vstup!P61)))))</f>
        <v>Odložení vleže ve skupině</v>
      </c>
      <c r="D16" s="210"/>
      <c r="E16" s="9">
        <v>6.5</v>
      </c>
      <c r="F16" s="9">
        <v>7.5</v>
      </c>
      <c r="G16" s="58">
        <f>IF((C8="OBZ"),(Vstup!S7),IF((C8="OB1"),(Vstup!S25),IF((C8="OB2"),(Vstup!S43),IF((C8="OB3"),(Vstup!S61)))))</f>
        <v>3</v>
      </c>
      <c r="H16" s="144">
        <f>((E16+F16)*G16)/2</f>
        <v>21</v>
      </c>
      <c r="I16" s="59">
        <f t="shared" ref="I16:I25" si="0">IF(D16=0,E16*2,D16+E16)/2</f>
        <v>6.5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str">
        <f>IF((C8="OBZ"),(Vstup!P8),IF((C8="OB1"),(Vstup!P26),IF((C8="OB2"),(Vstup!P44),IF((C8="OB3"),(Vstup!P62)))))</f>
        <v>Aport</v>
      </c>
      <c r="D17" s="211"/>
      <c r="E17" s="7">
        <v>6</v>
      </c>
      <c r="F17" s="7">
        <v>7</v>
      </c>
      <c r="G17" s="60">
        <f>IF((C8="OBZ"),(Vstup!S8),IF((C8="OB1"),(Vstup!S26),IF((C8="OB2"),(Vstup!S44),IF((C8="OB3"),(Vstup!S62)))))</f>
        <v>3</v>
      </c>
      <c r="H17" s="145">
        <f t="shared" ref="H17:H25" si="1">((E17+F17)*G17)/2</f>
        <v>19.5</v>
      </c>
      <c r="I17" s="59">
        <f t="shared" si="0"/>
        <v>6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str">
        <f>IF((C8="OBZ"),(Vstup!P9),IF((C8="OB1"),(Vstup!P27),IF((C8="OB2"),(Vstup!P45),IF((C8="OB3"),(Vstup!P63)))))</f>
        <v>Odložení za chůze do stoje</v>
      </c>
      <c r="D18" s="204"/>
      <c r="E18" s="7">
        <v>7</v>
      </c>
      <c r="F18" s="7">
        <v>8</v>
      </c>
      <c r="G18" s="60">
        <f>IF((C8="OBZ"),(Vstup!S9),IF((C8="OB1"),(Vstup!S27),IF((C8="OB2"),(Vstup!S45),IF((C8="OB3"),(Vstup!S63)))))</f>
        <v>2</v>
      </c>
      <c r="H18" s="145">
        <f t="shared" si="1"/>
        <v>15</v>
      </c>
      <c r="I18" s="59">
        <f t="shared" si="0"/>
        <v>7</v>
      </c>
      <c r="J18" s="43"/>
    </row>
    <row r="19" spans="1:10" ht="14.25" customHeight="1">
      <c r="A19" s="70"/>
      <c r="B19" s="26">
        <v>4</v>
      </c>
      <c r="C19" s="204" t="str">
        <f>IF((C8="OBZ"),(Vstup!P10),IF((C8="OB1"),(Vstup!P28),IF((C8="OB2"),(Vstup!P46),IF((C8="OB3"),(Vstup!P64)))))</f>
        <v xml:space="preserve">Odložení za chůze do sedu </v>
      </c>
      <c r="D19" s="204"/>
      <c r="E19" s="7">
        <v>0</v>
      </c>
      <c r="F19" s="7">
        <v>0</v>
      </c>
      <c r="G19" s="60">
        <f>IF((C8="OBZ"),(Vstup!S10),IF((C8="OB1"),(Vstup!S28),IF((C8="OB2"),(Vstup!S46),IF((C8="OB3"),(Vstup!S64)))))</f>
        <v>2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str">
        <f>IF((C8="OBZ"),(Vstup!P11),IF((C8="OB1"),(Vstup!P29),IF((C8="OB2"),(Vstup!P47),IF((C8="OB3"),(Vstup!P65)))))</f>
        <v>Chůze u nohy</v>
      </c>
      <c r="D20" s="204"/>
      <c r="E20" s="7">
        <v>5</v>
      </c>
      <c r="F20" s="7">
        <v>5.5</v>
      </c>
      <c r="G20" s="60">
        <f>IF((C8="OBZ"),(Vstup!S11),IF((C8="OB1"),(Vstup!S29),IF((C8="OB2"),(Vstup!S47),IF((C8="OB3"),(Vstup!S65)))))</f>
        <v>3</v>
      </c>
      <c r="H20" s="145">
        <f t="shared" si="1"/>
        <v>15.75</v>
      </c>
      <c r="I20" s="59">
        <f t="shared" si="0"/>
        <v>5</v>
      </c>
      <c r="J20" s="43"/>
    </row>
    <row r="21" spans="1:10" ht="14.25" customHeight="1">
      <c r="A21" s="70"/>
      <c r="B21" s="26">
        <v>6</v>
      </c>
      <c r="C21" s="204" t="str">
        <f>IF((C8="OBZ"),(Vstup!P12),IF((C8="OB1"),(Vstup!P30),IF((C8="OB2"),(Vstup!P48),IF((C8="OB3"),(Vstup!P66)))))</f>
        <v>Ovladatelnost na dálku</v>
      </c>
      <c r="D21" s="204"/>
      <c r="E21" s="7">
        <v>6.5</v>
      </c>
      <c r="F21" s="7">
        <v>8</v>
      </c>
      <c r="G21" s="60">
        <f>IF((C8="OBZ"),(Vstup!S12),IF((C8="OB1"),(Vstup!S30),IF((C8="OB2"),(Vstup!S48),IF((C8="OB3"),(Vstup!S66)))))</f>
        <v>3</v>
      </c>
      <c r="H21" s="145">
        <f t="shared" si="1"/>
        <v>21.75</v>
      </c>
      <c r="I21" s="59">
        <f t="shared" si="0"/>
        <v>6.5</v>
      </c>
      <c r="J21" s="43"/>
    </row>
    <row r="22" spans="1:10" ht="14.25" customHeight="1">
      <c r="A22" s="70"/>
      <c r="B22" s="26">
        <v>7</v>
      </c>
      <c r="C22" s="204" t="str">
        <f>IF((C8="OBZ"),(Vstup!P13),IF((C8="OB1"),(Vstup!P31),IF((C8="OB2"),(Vstup!P49),IF((C8="OB3"),(Vstup!P67)))))</f>
        <v>Přivolání</v>
      </c>
      <c r="D22" s="204"/>
      <c r="E22" s="7">
        <v>6.5</v>
      </c>
      <c r="F22" s="7">
        <v>6.5</v>
      </c>
      <c r="G22" s="60">
        <f>IF((C8="OBZ"),(Vstup!S13),IF((C8="OB1"),(Vstup!S31),IF((C8="OB2"),(Vstup!S49),IF((C8="OB3"),(Vstup!S67)))))</f>
        <v>3</v>
      </c>
      <c r="H22" s="145">
        <f t="shared" si="1"/>
        <v>19.5</v>
      </c>
      <c r="I22" s="59">
        <f t="shared" si="0"/>
        <v>6.5</v>
      </c>
      <c r="J22" s="43"/>
    </row>
    <row r="23" spans="1:10" ht="14.25" customHeight="1">
      <c r="A23" s="70"/>
      <c r="B23" s="26">
        <v>8</v>
      </c>
      <c r="C23" s="204" t="str">
        <f>IF((C8="OBZ"),(Vstup!P14),IF((C8="OB1"),(Vstup!P32),IF((C8="OB2"),(Vstup!P50),IF((C8="OB3"),(Vstup!P68)))))</f>
        <v>Skok přes překážku</v>
      </c>
      <c r="D23" s="204"/>
      <c r="E23" s="7">
        <v>0</v>
      </c>
      <c r="F23" s="7">
        <v>0</v>
      </c>
      <c r="G23" s="60">
        <f>IF((C8="OBZ"),(Vstup!S14),IF((C8="OB1"),(Vstup!S32),IF((C8="OB2"),(Vstup!S50),IF((C8="OB3"),(Vstup!S68)))))</f>
        <v>3</v>
      </c>
      <c r="H23" s="145">
        <f t="shared" si="1"/>
        <v>0</v>
      </c>
      <c r="I23" s="59">
        <f t="shared" si="0"/>
        <v>0</v>
      </c>
      <c r="J23" s="43"/>
    </row>
    <row r="24" spans="1:10" ht="14.25" customHeight="1">
      <c r="A24" s="70"/>
      <c r="B24" s="26">
        <v>9</v>
      </c>
      <c r="C24" s="204" t="str">
        <f>IF((C8="OBZ"),(Vstup!P15),IF((C8="OB1"),(Vstup!P33),IF((C8="OB2"),(Vstup!P51),IF((C8="OB3"),(Vstup!P69)))))</f>
        <v>Vyslání do čtverce</v>
      </c>
      <c r="D24" s="204"/>
      <c r="E24" s="7">
        <v>0</v>
      </c>
      <c r="F24" s="7">
        <v>0</v>
      </c>
      <c r="G24" s="60">
        <f>IF((C8="OBZ"),(Vstup!S15),IF((C8="OB1"),(Vstup!S33),IF((C8="OB2"),(Vstup!S51),IF((C8="OB3"),(Vstup!S69)))))</f>
        <v>4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str">
        <f>IF((C8="OBZ"),(Vstup!P16),IF((C8="OB1"),(Vstup!P34),IF((C8="OB2"),(Vstup!P52),IF((C8="OB3"),(Vstup!P70)))))</f>
        <v>Všeobecný dojem</v>
      </c>
      <c r="D25" s="203"/>
      <c r="E25" s="8">
        <v>6.5</v>
      </c>
      <c r="F25" s="8">
        <v>8.5</v>
      </c>
      <c r="G25" s="61">
        <f>IF((C8="OBZ"),(Vstup!S16),IF((C8="OB1"),(Vstup!S34),IF((C8="OB2"),(Vstup!S52),IF((C8="OB3"),(Vstup!S70)))))</f>
        <v>2</v>
      </c>
      <c r="H25" s="146">
        <f t="shared" si="1"/>
        <v>15</v>
      </c>
      <c r="I25" s="59">
        <f t="shared" si="0"/>
        <v>6.5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127.5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3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indexed="45"/>
    <pageSetUpPr autoPageBreaks="0" fitToPage="1"/>
  </sheetPr>
  <dimension ref="A1:J28"/>
  <sheetViews>
    <sheetView showGridLines="0" topLeftCell="A5" workbookViewId="0">
      <selection activeCell="E22" sqref="E22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 t="str">
        <f>+Vstup!B15</f>
        <v>Koubková Eva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 t="str">
        <f>+Vstup!C15</f>
        <v>Hottie GrAnt Bohemia Alké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 t="str">
        <f>+Vstup!D15</f>
        <v>border kolie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 t="str">
        <f>+Vstup!E15</f>
        <v>OB1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str">
        <f>IF((C8="OBZ"),(Vstup!T2),IF((C8="OB1"),(Vstup!T20),IF((C8="OB2"),(Vstup!T38),IF((C8="OB3"),(Vstup!T56)))))</f>
        <v>280,0 - 224,0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str">
        <f>IF((C8="OBZ"),(Vstup!T3),IF((C8="OB1"),(Vstup!T21),IF((C8="OB2"),(Vstup!T39),IF((C8="OB3"),(Vstup!T57)))))</f>
        <v>223,9 - 196,0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str">
        <f>IF((C8="OBZ"),(Vstup!T4),IF((C8="OB1"),(Vstup!T22),IF((C8="OB2"),(Vstup!T40),IF((C8="OB3"),(Vstup!T58)))))</f>
        <v>195,9 - 140,0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221.75</v>
      </c>
      <c r="E14" s="18" t="s">
        <v>70</v>
      </c>
      <c r="F14" s="18"/>
      <c r="G14" s="19"/>
      <c r="H14" s="57" t="str">
        <f>IF((C8)="OBZ",(A15),IF((C8)="OB1",(A16),IF((C8)="OB2",(A17),IF((C8)="OB3",(A18)))))</f>
        <v>Velmi dobrý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Velmi dobrý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Velmi dobrý</v>
      </c>
      <c r="B16" s="69">
        <v>1</v>
      </c>
      <c r="C16" s="210" t="str">
        <f>IF((C8="OBZ"),(Vstup!P7),IF((C8="OB1"),(Vstup!P25),IF((C8="OB2"),(Vstup!P43),IF((C8="OB3"),(Vstup!P61)))))</f>
        <v>Odložení vleže ve skupině</v>
      </c>
      <c r="D16" s="210"/>
      <c r="E16" s="9">
        <v>5.5</v>
      </c>
      <c r="F16" s="9">
        <v>5.5</v>
      </c>
      <c r="G16" s="58">
        <f>IF((C8="OBZ"),(Vstup!S7),IF((C8="OB1"),(Vstup!S25),IF((C8="OB2"),(Vstup!S43),IF((C8="OB3"),(Vstup!S61)))))</f>
        <v>3</v>
      </c>
      <c r="H16" s="144">
        <f>((E16+F16)*G16)/2</f>
        <v>16.5</v>
      </c>
      <c r="I16" s="59">
        <f t="shared" ref="I16:I25" si="0">IF(D16=0,E16*2,D16+E16)/2</f>
        <v>5.5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Dobrý</v>
      </c>
      <c r="B17" s="26">
        <v>2</v>
      </c>
      <c r="C17" s="211" t="str">
        <f>IF((C8="OBZ"),(Vstup!P8),IF((C8="OB1"),(Vstup!P26),IF((C8="OB2"),(Vstup!P44),IF((C8="OB3"),(Vstup!P62)))))</f>
        <v>Aport</v>
      </c>
      <c r="D17" s="211"/>
      <c r="E17" s="7">
        <v>6.5</v>
      </c>
      <c r="F17" s="7">
        <v>6.5</v>
      </c>
      <c r="G17" s="60">
        <f>IF((C8="OBZ"),(Vstup!S8),IF((C8="OB1"),(Vstup!S26),IF((C8="OB2"),(Vstup!S44),IF((C8="OB3"),(Vstup!S62)))))</f>
        <v>3</v>
      </c>
      <c r="H17" s="145">
        <f t="shared" ref="H17:H25" si="1">((E17+F17)*G17)/2</f>
        <v>19.5</v>
      </c>
      <c r="I17" s="59">
        <f t="shared" si="0"/>
        <v>6.5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Dobrý</v>
      </c>
      <c r="B18" s="26">
        <v>3</v>
      </c>
      <c r="C18" s="204" t="str">
        <f>IF((C8="OBZ"),(Vstup!P9),IF((C8="OB1"),(Vstup!P27),IF((C8="OB2"),(Vstup!P45),IF((C8="OB3"),(Vstup!P63)))))</f>
        <v>Odložení za chůze do stoje</v>
      </c>
      <c r="D18" s="204"/>
      <c r="E18" s="7">
        <v>6.5</v>
      </c>
      <c r="F18" s="7">
        <v>9.5</v>
      </c>
      <c r="G18" s="60">
        <f>IF((C8="OBZ"),(Vstup!S9),IF((C8="OB1"),(Vstup!S27),IF((C8="OB2"),(Vstup!S45),IF((C8="OB3"),(Vstup!S63)))))</f>
        <v>2</v>
      </c>
      <c r="H18" s="145">
        <f t="shared" si="1"/>
        <v>16</v>
      </c>
      <c r="I18" s="59">
        <f t="shared" si="0"/>
        <v>6.5</v>
      </c>
      <c r="J18" s="43"/>
    </row>
    <row r="19" spans="1:10" ht="14.25" customHeight="1">
      <c r="A19" s="70"/>
      <c r="B19" s="26">
        <v>4</v>
      </c>
      <c r="C19" s="204" t="str">
        <f>IF((C8="OBZ"),(Vstup!P10),IF((C8="OB1"),(Vstup!P28),IF((C8="OB2"),(Vstup!P46),IF((C8="OB3"),(Vstup!P64)))))</f>
        <v xml:space="preserve">Odložení za chůze do sedu </v>
      </c>
      <c r="D19" s="204"/>
      <c r="E19" s="7">
        <v>8</v>
      </c>
      <c r="F19" s="7">
        <v>8</v>
      </c>
      <c r="G19" s="60">
        <f>IF((C8="OBZ"),(Vstup!S10),IF((C8="OB1"),(Vstup!S28),IF((C8="OB2"),(Vstup!S46),IF((C8="OB3"),(Vstup!S64)))))</f>
        <v>2</v>
      </c>
      <c r="H19" s="145">
        <f t="shared" si="1"/>
        <v>16</v>
      </c>
      <c r="I19" s="59">
        <f t="shared" si="0"/>
        <v>8</v>
      </c>
      <c r="J19" s="43"/>
    </row>
    <row r="20" spans="1:10" ht="14.25" customHeight="1">
      <c r="A20" s="70"/>
      <c r="B20" s="26">
        <v>5</v>
      </c>
      <c r="C20" s="204" t="str">
        <f>IF((C8="OBZ"),(Vstup!P11),IF((C8="OB1"),(Vstup!P29),IF((C8="OB2"),(Vstup!P47),IF((C8="OB3"),(Vstup!P65)))))</f>
        <v>Chůze u nohy</v>
      </c>
      <c r="D20" s="204"/>
      <c r="E20" s="7">
        <v>7.5</v>
      </c>
      <c r="F20" s="7">
        <v>7.5</v>
      </c>
      <c r="G20" s="60">
        <f>IF((C8="OBZ"),(Vstup!S11),IF((C8="OB1"),(Vstup!S29),IF((C8="OB2"),(Vstup!S47),IF((C8="OB3"),(Vstup!S65)))))</f>
        <v>3</v>
      </c>
      <c r="H20" s="145">
        <f t="shared" si="1"/>
        <v>22.5</v>
      </c>
      <c r="I20" s="59">
        <f t="shared" si="0"/>
        <v>7.5</v>
      </c>
      <c r="J20" s="43"/>
    </row>
    <row r="21" spans="1:10" ht="14.25" customHeight="1">
      <c r="A21" s="70"/>
      <c r="B21" s="26">
        <v>6</v>
      </c>
      <c r="C21" s="204" t="str">
        <f>IF((C8="OBZ"),(Vstup!P12),IF((C8="OB1"),(Vstup!P30),IF((C8="OB2"),(Vstup!P48),IF((C8="OB3"),(Vstup!P66)))))</f>
        <v>Ovladatelnost na dálku</v>
      </c>
      <c r="D21" s="204"/>
      <c r="E21" s="7">
        <v>7.5</v>
      </c>
      <c r="F21" s="7">
        <v>7.5</v>
      </c>
      <c r="G21" s="60">
        <f>IF((C8="OBZ"),(Vstup!S12),IF((C8="OB1"),(Vstup!S30),IF((C8="OB2"),(Vstup!S48),IF((C8="OB3"),(Vstup!S66)))))</f>
        <v>3</v>
      </c>
      <c r="H21" s="145">
        <f t="shared" si="1"/>
        <v>22.5</v>
      </c>
      <c r="I21" s="59">
        <f t="shared" si="0"/>
        <v>7.5</v>
      </c>
      <c r="J21" s="43"/>
    </row>
    <row r="22" spans="1:10" ht="14.25" customHeight="1">
      <c r="A22" s="70"/>
      <c r="B22" s="26">
        <v>7</v>
      </c>
      <c r="C22" s="204" t="str">
        <f>IF((C8="OBZ"),(Vstup!P13),IF((C8="OB1"),(Vstup!P31),IF((C8="OB2"),(Vstup!P49),IF((C8="OB3"),(Vstup!P67)))))</f>
        <v>Přivolání</v>
      </c>
      <c r="D22" s="204"/>
      <c r="E22" s="7">
        <v>9</v>
      </c>
      <c r="F22" s="7">
        <v>7</v>
      </c>
      <c r="G22" s="60">
        <f>IF((C8="OBZ"),(Vstup!S13),IF((C8="OB1"),(Vstup!S31),IF((C8="OB2"),(Vstup!S49),IF((C8="OB3"),(Vstup!S67)))))</f>
        <v>3</v>
      </c>
      <c r="H22" s="145">
        <f t="shared" si="1"/>
        <v>24</v>
      </c>
      <c r="I22" s="59">
        <f t="shared" si="0"/>
        <v>9</v>
      </c>
      <c r="J22" s="43"/>
    </row>
    <row r="23" spans="1:10" ht="14.25" customHeight="1">
      <c r="A23" s="70"/>
      <c r="B23" s="26">
        <v>8</v>
      </c>
      <c r="C23" s="204" t="str">
        <f>IF((C8="OBZ"),(Vstup!P14),IF((C8="OB1"),(Vstup!P32),IF((C8="OB2"),(Vstup!P50),IF((C8="OB3"),(Vstup!P68)))))</f>
        <v>Skok přes překážku</v>
      </c>
      <c r="D23" s="204"/>
      <c r="E23" s="7">
        <v>9</v>
      </c>
      <c r="F23" s="7">
        <v>9.5</v>
      </c>
      <c r="G23" s="60">
        <f>IF((C8="OBZ"),(Vstup!S14),IF((C8="OB1"),(Vstup!S32),IF((C8="OB2"),(Vstup!S50),IF((C8="OB3"),(Vstup!S68)))))</f>
        <v>3</v>
      </c>
      <c r="H23" s="145">
        <f t="shared" si="1"/>
        <v>27.75</v>
      </c>
      <c r="I23" s="59">
        <f t="shared" si="0"/>
        <v>9</v>
      </c>
      <c r="J23" s="43"/>
    </row>
    <row r="24" spans="1:10" ht="14.25" customHeight="1">
      <c r="A24" s="70"/>
      <c r="B24" s="26">
        <v>9</v>
      </c>
      <c r="C24" s="204" t="str">
        <f>IF((C8="OBZ"),(Vstup!P15),IF((C8="OB1"),(Vstup!P33),IF((C8="OB2"),(Vstup!P51),IF((C8="OB3"),(Vstup!P69)))))</f>
        <v>Vyslání do čtverce</v>
      </c>
      <c r="D24" s="204"/>
      <c r="E24" s="7">
        <v>9</v>
      </c>
      <c r="F24" s="7">
        <v>9.5</v>
      </c>
      <c r="G24" s="60">
        <f>IF((C8="OBZ"),(Vstup!S15),IF((C8="OB1"),(Vstup!S33),IF((C8="OB2"),(Vstup!S51),IF((C8="OB3"),(Vstup!S69)))))</f>
        <v>4</v>
      </c>
      <c r="H24" s="145">
        <f t="shared" si="1"/>
        <v>37</v>
      </c>
      <c r="I24" s="59">
        <f t="shared" si="0"/>
        <v>9</v>
      </c>
      <c r="J24" s="43"/>
    </row>
    <row r="25" spans="1:10" ht="14.25" customHeight="1" thickBot="1">
      <c r="A25" s="70"/>
      <c r="B25" s="71">
        <v>10</v>
      </c>
      <c r="C25" s="203" t="str">
        <f>IF((C8="OBZ"),(Vstup!P16),IF((C8="OB1"),(Vstup!P34),IF((C8="OB2"),(Vstup!P52),IF((C8="OB3"),(Vstup!P70)))))</f>
        <v>Všeobecný dojem</v>
      </c>
      <c r="D25" s="203"/>
      <c r="E25" s="8">
        <v>10</v>
      </c>
      <c r="F25" s="8">
        <v>10</v>
      </c>
      <c r="G25" s="61">
        <f>IF((C8="OBZ"),(Vstup!S16),IF((C8="OB1"),(Vstup!S34),IF((C8="OB2"),(Vstup!S52),IF((C8="OB3"),(Vstup!S70)))))</f>
        <v>2</v>
      </c>
      <c r="H25" s="146">
        <f t="shared" si="1"/>
        <v>20</v>
      </c>
      <c r="I25" s="59">
        <f t="shared" si="0"/>
        <v>10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221.75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3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indexed="45"/>
    <pageSetUpPr autoPageBreaks="0" fitToPage="1"/>
  </sheetPr>
  <dimension ref="A1:J28"/>
  <sheetViews>
    <sheetView showGridLines="0" topLeftCell="A5" workbookViewId="0">
      <selection activeCell="F10" sqref="F10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 t="str">
        <f>+Vstup!B16</f>
        <v>Sýkorová Darja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 t="str">
        <f>+Vstup!C16</f>
        <v>Ajka Ike Mark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 t="str">
        <f>+Vstup!D16</f>
        <v>trpasličí pinč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 t="str">
        <f>+Vstup!E16</f>
        <v>OB1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str">
        <f>IF((C8="OBZ"),(Vstup!T2),IF((C8="OB1"),(Vstup!T20),IF((C8="OB2"),(Vstup!T38),IF((C8="OB3"),(Vstup!T56)))))</f>
        <v>280,0 - 224,0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str">
        <f>IF((C8="OBZ"),(Vstup!T3),IF((C8="OB1"),(Vstup!T21),IF((C8="OB2"),(Vstup!T39),IF((C8="OB3"),(Vstup!T57)))))</f>
        <v>223,9 - 196,0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str">
        <f>IF((C8="OBZ"),(Vstup!T4),IF((C8="OB1"),(Vstup!T22),IF((C8="OB2"),(Vstup!T40),IF((C8="OB3"),(Vstup!T58)))))</f>
        <v>195,9 - 140,0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243</v>
      </c>
      <c r="E14" s="18" t="s">
        <v>70</v>
      </c>
      <c r="F14" s="18"/>
      <c r="G14" s="19"/>
      <c r="H14" s="57" t="str">
        <f>IF((C8)="OBZ",(A15),IF((C8)="OB1",(A16),IF((C8)="OB2",(A17),IF((C8)="OB3",(A18)))))</f>
        <v>Výborný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Výborný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Výborný</v>
      </c>
      <c r="B16" s="69">
        <v>1</v>
      </c>
      <c r="C16" s="210" t="str">
        <f>IF((C8="OBZ"),(Vstup!P7),IF((C8="OB1"),(Vstup!P25),IF((C8="OB2"),(Vstup!P43),IF((C8="OB3"),(Vstup!P61)))))</f>
        <v>Odložení vleže ve skupině</v>
      </c>
      <c r="D16" s="210"/>
      <c r="E16" s="9">
        <v>10</v>
      </c>
      <c r="F16" s="9">
        <v>10</v>
      </c>
      <c r="G16" s="58">
        <f>IF((C8="OBZ"),(Vstup!S7),IF((C8="OB1"),(Vstup!S25),IF((C8="OB2"),(Vstup!S43),IF((C8="OB3"),(Vstup!S61)))))</f>
        <v>3</v>
      </c>
      <c r="H16" s="144">
        <f>((E16+F16)*G16)/2</f>
        <v>30</v>
      </c>
      <c r="I16" s="59">
        <f t="shared" ref="I16:I25" si="0">IF(D16=0,E16*2,D16+E16)/2</f>
        <v>10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Velmi dobrý</v>
      </c>
      <c r="B17" s="26">
        <v>2</v>
      </c>
      <c r="C17" s="211" t="str">
        <f>IF((C8="OBZ"),(Vstup!P8),IF((C8="OB1"),(Vstup!P26),IF((C8="OB2"),(Vstup!P44),IF((C8="OB3"),(Vstup!P62)))))</f>
        <v>Aport</v>
      </c>
      <c r="D17" s="211"/>
      <c r="E17" s="7">
        <v>8</v>
      </c>
      <c r="F17" s="7">
        <v>8.5</v>
      </c>
      <c r="G17" s="60">
        <f>IF((C8="OBZ"),(Vstup!S8),IF((C8="OB1"),(Vstup!S26),IF((C8="OB2"),(Vstup!S44),IF((C8="OB3"),(Vstup!S62)))))</f>
        <v>3</v>
      </c>
      <c r="H17" s="145">
        <f t="shared" ref="H17:H25" si="1">((E17+F17)*G17)/2</f>
        <v>24.75</v>
      </c>
      <c r="I17" s="59">
        <f t="shared" si="0"/>
        <v>8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Velmi dobrý</v>
      </c>
      <c r="B18" s="26">
        <v>3</v>
      </c>
      <c r="C18" s="204" t="str">
        <f>IF((C8="OBZ"),(Vstup!P9),IF((C8="OB1"),(Vstup!P27),IF((C8="OB2"),(Vstup!P45),IF((C8="OB3"),(Vstup!P63)))))</f>
        <v>Odložení za chůze do stoje</v>
      </c>
      <c r="D18" s="204"/>
      <c r="E18" s="7">
        <v>7</v>
      </c>
      <c r="F18" s="7">
        <v>7.5</v>
      </c>
      <c r="G18" s="60">
        <f>IF((C8="OBZ"),(Vstup!S9),IF((C8="OB1"),(Vstup!S27),IF((C8="OB2"),(Vstup!S45),IF((C8="OB3"),(Vstup!S63)))))</f>
        <v>2</v>
      </c>
      <c r="H18" s="145">
        <f t="shared" si="1"/>
        <v>14.5</v>
      </c>
      <c r="I18" s="59">
        <f t="shared" si="0"/>
        <v>7</v>
      </c>
      <c r="J18" s="43"/>
    </row>
    <row r="19" spans="1:10" ht="14.25" customHeight="1">
      <c r="A19" s="70"/>
      <c r="B19" s="26">
        <v>4</v>
      </c>
      <c r="C19" s="204" t="str">
        <f>IF((C8="OBZ"),(Vstup!P10),IF((C8="OB1"),(Vstup!P28),IF((C8="OB2"),(Vstup!P46),IF((C8="OB3"),(Vstup!P64)))))</f>
        <v xml:space="preserve">Odložení za chůze do sedu </v>
      </c>
      <c r="D19" s="204"/>
      <c r="E19" s="7">
        <v>7</v>
      </c>
      <c r="F19" s="7">
        <v>9</v>
      </c>
      <c r="G19" s="60">
        <f>IF((C8="OBZ"),(Vstup!S10),IF((C8="OB1"),(Vstup!S28),IF((C8="OB2"),(Vstup!S46),IF((C8="OB3"),(Vstup!S64)))))</f>
        <v>2</v>
      </c>
      <c r="H19" s="145">
        <f t="shared" si="1"/>
        <v>16</v>
      </c>
      <c r="I19" s="59">
        <f t="shared" si="0"/>
        <v>7</v>
      </c>
      <c r="J19" s="43"/>
    </row>
    <row r="20" spans="1:10" ht="14.25" customHeight="1">
      <c r="A20" s="70"/>
      <c r="B20" s="26">
        <v>5</v>
      </c>
      <c r="C20" s="204" t="str">
        <f>IF((C8="OBZ"),(Vstup!P11),IF((C8="OB1"),(Vstup!P29),IF((C8="OB2"),(Vstup!P47),IF((C8="OB3"),(Vstup!P65)))))</f>
        <v>Chůze u nohy</v>
      </c>
      <c r="D20" s="204"/>
      <c r="E20" s="7">
        <v>9.5</v>
      </c>
      <c r="F20" s="7">
        <v>8.5</v>
      </c>
      <c r="G20" s="60">
        <f>IF((C8="OBZ"),(Vstup!S11),IF((C8="OB1"),(Vstup!S29),IF((C8="OB2"),(Vstup!S47),IF((C8="OB3"),(Vstup!S65)))))</f>
        <v>3</v>
      </c>
      <c r="H20" s="145">
        <f t="shared" si="1"/>
        <v>27</v>
      </c>
      <c r="I20" s="59">
        <f t="shared" si="0"/>
        <v>9.5</v>
      </c>
      <c r="J20" s="43"/>
    </row>
    <row r="21" spans="1:10" ht="14.25" customHeight="1">
      <c r="A21" s="70"/>
      <c r="B21" s="26">
        <v>6</v>
      </c>
      <c r="C21" s="204" t="str">
        <f>IF((C8="OBZ"),(Vstup!P12),IF((C8="OB1"),(Vstup!P30),IF((C8="OB2"),(Vstup!P48),IF((C8="OB3"),(Vstup!P66)))))</f>
        <v>Ovladatelnost na dálku</v>
      </c>
      <c r="D21" s="204"/>
      <c r="E21" s="7">
        <v>7</v>
      </c>
      <c r="F21" s="7">
        <v>6.5</v>
      </c>
      <c r="G21" s="60">
        <f>IF((C8="OBZ"),(Vstup!S12),IF((C8="OB1"),(Vstup!S30),IF((C8="OB2"),(Vstup!S48),IF((C8="OB3"),(Vstup!S66)))))</f>
        <v>3</v>
      </c>
      <c r="H21" s="145">
        <f t="shared" si="1"/>
        <v>20.25</v>
      </c>
      <c r="I21" s="59">
        <f t="shared" si="0"/>
        <v>7</v>
      </c>
      <c r="J21" s="43"/>
    </row>
    <row r="22" spans="1:10" ht="14.25" customHeight="1">
      <c r="A22" s="70"/>
      <c r="B22" s="26">
        <v>7</v>
      </c>
      <c r="C22" s="204" t="str">
        <f>IF((C8="OBZ"),(Vstup!P13),IF((C8="OB1"),(Vstup!P31),IF((C8="OB2"),(Vstup!P49),IF((C8="OB3"),(Vstup!P67)))))</f>
        <v>Přivolání</v>
      </c>
      <c r="D22" s="204"/>
      <c r="E22" s="7">
        <v>9.5</v>
      </c>
      <c r="F22" s="7">
        <v>10</v>
      </c>
      <c r="G22" s="60">
        <f>IF((C8="OBZ"),(Vstup!S13),IF((C8="OB1"),(Vstup!S31),IF((C8="OB2"),(Vstup!S49),IF((C8="OB3"),(Vstup!S67)))))</f>
        <v>3</v>
      </c>
      <c r="H22" s="145">
        <f t="shared" si="1"/>
        <v>29.25</v>
      </c>
      <c r="I22" s="59">
        <f t="shared" si="0"/>
        <v>9.5</v>
      </c>
      <c r="J22" s="43"/>
    </row>
    <row r="23" spans="1:10" ht="14.25" customHeight="1">
      <c r="A23" s="70"/>
      <c r="B23" s="26">
        <v>8</v>
      </c>
      <c r="C23" s="204" t="str">
        <f>IF((C8="OBZ"),(Vstup!P14),IF((C8="OB1"),(Vstup!P32),IF((C8="OB2"),(Vstup!P50),IF((C8="OB3"),(Vstup!P68)))))</f>
        <v>Skok přes překážku</v>
      </c>
      <c r="D23" s="204"/>
      <c r="E23" s="7">
        <v>9.5</v>
      </c>
      <c r="F23" s="7">
        <v>10</v>
      </c>
      <c r="G23" s="60">
        <f>IF((C8="OBZ"),(Vstup!S14),IF((C8="OB1"),(Vstup!S32),IF((C8="OB2"),(Vstup!S50),IF((C8="OB3"),(Vstup!S68)))))</f>
        <v>3</v>
      </c>
      <c r="H23" s="145">
        <f t="shared" si="1"/>
        <v>29.25</v>
      </c>
      <c r="I23" s="59">
        <f t="shared" si="0"/>
        <v>9.5</v>
      </c>
      <c r="J23" s="43"/>
    </row>
    <row r="24" spans="1:10" ht="14.25" customHeight="1">
      <c r="A24" s="70"/>
      <c r="B24" s="26">
        <v>9</v>
      </c>
      <c r="C24" s="204" t="str">
        <f>IF((C8="OBZ"),(Vstup!P15),IF((C8="OB1"),(Vstup!P33),IF((C8="OB2"),(Vstup!P51),IF((C8="OB3"),(Vstup!P69)))))</f>
        <v>Vyslání do čtverce</v>
      </c>
      <c r="D24" s="204"/>
      <c r="E24" s="7">
        <v>8</v>
      </c>
      <c r="F24" s="7">
        <v>8</v>
      </c>
      <c r="G24" s="60">
        <f>IF((C8="OBZ"),(Vstup!S15),IF((C8="OB1"),(Vstup!S33),IF((C8="OB2"),(Vstup!S51),IF((C8="OB3"),(Vstup!S69)))))</f>
        <v>4</v>
      </c>
      <c r="H24" s="145">
        <f t="shared" si="1"/>
        <v>32</v>
      </c>
      <c r="I24" s="59">
        <f t="shared" si="0"/>
        <v>8</v>
      </c>
      <c r="J24" s="43"/>
    </row>
    <row r="25" spans="1:10" ht="14.25" customHeight="1" thickBot="1">
      <c r="A25" s="70"/>
      <c r="B25" s="71">
        <v>10</v>
      </c>
      <c r="C25" s="203" t="str">
        <f>IF((C8="OBZ"),(Vstup!P16),IF((C8="OB1"),(Vstup!P34),IF((C8="OB2"),(Vstup!P52),IF((C8="OB3"),(Vstup!P70)))))</f>
        <v>Všeobecný dojem</v>
      </c>
      <c r="D25" s="203"/>
      <c r="E25" s="8">
        <v>10</v>
      </c>
      <c r="F25" s="8">
        <v>10</v>
      </c>
      <c r="G25" s="61">
        <f>IF((C8="OBZ"),(Vstup!S16),IF((C8="OB1"),(Vstup!S34),IF((C8="OB2"),(Vstup!S52),IF((C8="OB3"),(Vstup!S70)))))</f>
        <v>2</v>
      </c>
      <c r="H25" s="146">
        <f t="shared" si="1"/>
        <v>20</v>
      </c>
      <c r="I25" s="59">
        <f t="shared" si="0"/>
        <v>10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243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3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indexed="45"/>
    <pageSetUpPr autoPageBreaks="0" fitToPage="1"/>
  </sheetPr>
  <dimension ref="A1:J28"/>
  <sheetViews>
    <sheetView showGridLines="0" topLeftCell="A4" workbookViewId="0">
      <selection activeCell="M3" sqref="M3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 t="str">
        <f>+Vstup!B17</f>
        <v>Janků Jana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 t="str">
        <f>+Vstup!C17</f>
        <v>Borderline Country Justinstyle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 t="str">
        <f>+Vstup!D17</f>
        <v>border kolie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 t="str">
        <f>+Vstup!E17</f>
        <v>OB1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str">
        <f>IF((C8="OBZ"),(Vstup!T2),IF((C8="OB1"),(Vstup!T20),IF((C8="OB2"),(Vstup!T38),IF((C8="OB3"),(Vstup!T56)))))</f>
        <v>280,0 - 224,0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str">
        <f>IF((C8="OBZ"),(Vstup!T3),IF((C8="OB1"),(Vstup!T21),IF((C8="OB2"),(Vstup!T39),IF((C8="OB3"),(Vstup!T57)))))</f>
        <v>223,9 - 196,0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str">
        <f>IF((C8="OBZ"),(Vstup!T4),IF((C8="OB1"),(Vstup!T22),IF((C8="OB2"),(Vstup!T40),IF((C8="OB3"),(Vstup!T58)))))</f>
        <v>195,9 - 140,0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147.75</v>
      </c>
      <c r="E14" s="18" t="s">
        <v>70</v>
      </c>
      <c r="F14" s="18"/>
      <c r="G14" s="19"/>
      <c r="H14" s="57" t="str">
        <f>IF((C8)="OBZ",(A15),IF((C8)="OB1",(A16),IF((C8)="OB2",(A17),IF((C8)="OB3",(A18)))))</f>
        <v>Dobrý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Dobrý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Dobrý</v>
      </c>
      <c r="B16" s="69">
        <v>1</v>
      </c>
      <c r="C16" s="210" t="str">
        <f>IF((C8="OBZ"),(Vstup!P7),IF((C8="OB1"),(Vstup!P25),IF((C8="OB2"),(Vstup!P43),IF((C8="OB3"),(Vstup!P61)))))</f>
        <v>Odložení vleže ve skupině</v>
      </c>
      <c r="D16" s="210"/>
      <c r="E16" s="9">
        <v>10</v>
      </c>
      <c r="F16" s="9">
        <v>7</v>
      </c>
      <c r="G16" s="58">
        <f>IF((C8="OBZ"),(Vstup!S7),IF((C8="OB1"),(Vstup!S25),IF((C8="OB2"),(Vstup!S43),IF((C8="OB3"),(Vstup!S61)))))</f>
        <v>3</v>
      </c>
      <c r="H16" s="144">
        <f>((E16+F16)*G16)/2</f>
        <v>25.5</v>
      </c>
      <c r="I16" s="59">
        <f t="shared" ref="I16:I25" si="0">IF(D16=0,E16*2,D16+E16)/2</f>
        <v>10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str">
        <f>IF((C8="OBZ"),(Vstup!P8),IF((C8="OB1"),(Vstup!P26),IF((C8="OB2"),(Vstup!P44),IF((C8="OB3"),(Vstup!P62)))))</f>
        <v>Aport</v>
      </c>
      <c r="D17" s="211"/>
      <c r="E17" s="7">
        <v>6.5</v>
      </c>
      <c r="F17" s="7">
        <v>7.5</v>
      </c>
      <c r="G17" s="60">
        <f>IF((C8="OBZ"),(Vstup!S8),IF((C8="OB1"),(Vstup!S26),IF((C8="OB2"),(Vstup!S44),IF((C8="OB3"),(Vstup!S62)))))</f>
        <v>3</v>
      </c>
      <c r="H17" s="145">
        <f t="shared" ref="H17:H25" si="1">((E17+F17)*G17)/2</f>
        <v>21</v>
      </c>
      <c r="I17" s="59">
        <f t="shared" si="0"/>
        <v>6.5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str">
        <f>IF((C8="OBZ"),(Vstup!P9),IF((C8="OB1"),(Vstup!P27),IF((C8="OB2"),(Vstup!P45),IF((C8="OB3"),(Vstup!P63)))))</f>
        <v>Odložení za chůze do stoje</v>
      </c>
      <c r="D18" s="204"/>
      <c r="E18" s="7">
        <v>7.5</v>
      </c>
      <c r="F18" s="7">
        <v>7</v>
      </c>
      <c r="G18" s="60">
        <f>IF((C8="OBZ"),(Vstup!S9),IF((C8="OB1"),(Vstup!S27),IF((C8="OB2"),(Vstup!S45),IF((C8="OB3"),(Vstup!S63)))))</f>
        <v>2</v>
      </c>
      <c r="H18" s="145">
        <f t="shared" si="1"/>
        <v>14.5</v>
      </c>
      <c r="I18" s="59">
        <f t="shared" si="0"/>
        <v>7.5</v>
      </c>
      <c r="J18" s="43"/>
    </row>
    <row r="19" spans="1:10" ht="14.25" customHeight="1">
      <c r="A19" s="70"/>
      <c r="B19" s="26">
        <v>4</v>
      </c>
      <c r="C19" s="204" t="str">
        <f>IF((C8="OBZ"),(Vstup!P10),IF((C8="OB1"),(Vstup!P28),IF((C8="OB2"),(Vstup!P46),IF((C8="OB3"),(Vstup!P64)))))</f>
        <v xml:space="preserve">Odložení za chůze do sedu </v>
      </c>
      <c r="D19" s="204"/>
      <c r="E19" s="7">
        <v>0</v>
      </c>
      <c r="F19" s="7">
        <v>0</v>
      </c>
      <c r="G19" s="60">
        <f>IF((C8="OBZ"),(Vstup!S10),IF((C8="OB1"),(Vstup!S28),IF((C8="OB2"),(Vstup!S46),IF((C8="OB3"),(Vstup!S64)))))</f>
        <v>2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str">
        <f>IF((C8="OBZ"),(Vstup!P11),IF((C8="OB1"),(Vstup!P29),IF((C8="OB2"),(Vstup!P47),IF((C8="OB3"),(Vstup!P65)))))</f>
        <v>Chůze u nohy</v>
      </c>
      <c r="D20" s="204"/>
      <c r="E20" s="7">
        <v>7</v>
      </c>
      <c r="F20" s="7">
        <v>7</v>
      </c>
      <c r="G20" s="60">
        <f>IF((C8="OBZ"),(Vstup!S11),IF((C8="OB1"),(Vstup!S29),IF((C8="OB2"),(Vstup!S47),IF((C8="OB3"),(Vstup!S65)))))</f>
        <v>3</v>
      </c>
      <c r="H20" s="145">
        <f t="shared" si="1"/>
        <v>21</v>
      </c>
      <c r="I20" s="59">
        <f t="shared" si="0"/>
        <v>7</v>
      </c>
      <c r="J20" s="43"/>
    </row>
    <row r="21" spans="1:10" ht="14.25" customHeight="1">
      <c r="A21" s="70"/>
      <c r="B21" s="26">
        <v>6</v>
      </c>
      <c r="C21" s="204" t="str">
        <f>IF((C8="OBZ"),(Vstup!P12),IF((C8="OB1"),(Vstup!P30),IF((C8="OB2"),(Vstup!P48),IF((C8="OB3"),(Vstup!P66)))))</f>
        <v>Ovladatelnost na dálku</v>
      </c>
      <c r="D21" s="204"/>
      <c r="E21" s="7">
        <v>0</v>
      </c>
      <c r="F21" s="7">
        <v>0</v>
      </c>
      <c r="G21" s="60">
        <f>IF((C8="OBZ"),(Vstup!S12),IF((C8="OB1"),(Vstup!S30),IF((C8="OB2"),(Vstup!S48),IF((C8="OB3"),(Vstup!S66)))))</f>
        <v>3</v>
      </c>
      <c r="H21" s="145">
        <f t="shared" si="1"/>
        <v>0</v>
      </c>
      <c r="I21" s="59">
        <f t="shared" si="0"/>
        <v>0</v>
      </c>
      <c r="J21" s="43"/>
    </row>
    <row r="22" spans="1:10" ht="14.25" customHeight="1">
      <c r="A22" s="70"/>
      <c r="B22" s="26">
        <v>7</v>
      </c>
      <c r="C22" s="204" t="str">
        <f>IF((C8="OBZ"),(Vstup!P13),IF((C8="OB1"),(Vstup!P31),IF((C8="OB2"),(Vstup!P49),IF((C8="OB3"),(Vstup!P67)))))</f>
        <v>Přivolání</v>
      </c>
      <c r="D22" s="204"/>
      <c r="E22" s="7">
        <v>7</v>
      </c>
      <c r="F22" s="7">
        <v>6.5</v>
      </c>
      <c r="G22" s="60">
        <f>IF((C8="OBZ"),(Vstup!S13),IF((C8="OB1"),(Vstup!S31),IF((C8="OB2"),(Vstup!S49),IF((C8="OB3"),(Vstup!S67)))))</f>
        <v>3</v>
      </c>
      <c r="H22" s="145">
        <f t="shared" si="1"/>
        <v>20.25</v>
      </c>
      <c r="I22" s="59">
        <f t="shared" si="0"/>
        <v>7</v>
      </c>
      <c r="J22" s="43"/>
    </row>
    <row r="23" spans="1:10" ht="14.25" customHeight="1">
      <c r="A23" s="70"/>
      <c r="B23" s="26">
        <v>8</v>
      </c>
      <c r="C23" s="204" t="str">
        <f>IF((C8="OBZ"),(Vstup!P14),IF((C8="OB1"),(Vstup!P32),IF((C8="OB2"),(Vstup!P50),IF((C8="OB3"),(Vstup!P68)))))</f>
        <v>Skok přes překážku</v>
      </c>
      <c r="D23" s="204"/>
      <c r="E23" s="7">
        <v>8.5</v>
      </c>
      <c r="F23" s="7">
        <v>8.5</v>
      </c>
      <c r="G23" s="60">
        <f>IF((C8="OBZ"),(Vstup!S14),IF((C8="OB1"),(Vstup!S32),IF((C8="OB2"),(Vstup!S50),IF((C8="OB3"),(Vstup!S68)))))</f>
        <v>3</v>
      </c>
      <c r="H23" s="145">
        <f t="shared" si="1"/>
        <v>25.5</v>
      </c>
      <c r="I23" s="59">
        <f t="shared" si="0"/>
        <v>8.5</v>
      </c>
      <c r="J23" s="43"/>
    </row>
    <row r="24" spans="1:10" ht="14.25" customHeight="1">
      <c r="A24" s="70"/>
      <c r="B24" s="26">
        <v>9</v>
      </c>
      <c r="C24" s="204" t="str">
        <f>IF((C8="OBZ"),(Vstup!P15),IF((C8="OB1"),(Vstup!P33),IF((C8="OB2"),(Vstup!P51),IF((C8="OB3"),(Vstup!P69)))))</f>
        <v>Vyslání do čtverce</v>
      </c>
      <c r="D24" s="204"/>
      <c r="E24" s="7">
        <v>0</v>
      </c>
      <c r="F24" s="7">
        <v>0</v>
      </c>
      <c r="G24" s="60">
        <f>IF((C8="OBZ"),(Vstup!S15),IF((C8="OB1"),(Vstup!S33),IF((C8="OB2"),(Vstup!S51),IF((C8="OB3"),(Vstup!S69)))))</f>
        <v>4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str">
        <f>IF((C8="OBZ"),(Vstup!P16),IF((C8="OB1"),(Vstup!P34),IF((C8="OB2"),(Vstup!P52),IF((C8="OB3"),(Vstup!P70)))))</f>
        <v>Všeobecný dojem</v>
      </c>
      <c r="D25" s="203"/>
      <c r="E25" s="8">
        <v>10</v>
      </c>
      <c r="F25" s="8">
        <v>10</v>
      </c>
      <c r="G25" s="61">
        <f>IF((C8="OBZ"),(Vstup!S16),IF((C8="OB1"),(Vstup!S34),IF((C8="OB2"),(Vstup!S52),IF((C8="OB3"),(Vstup!S70)))))</f>
        <v>2</v>
      </c>
      <c r="H25" s="146">
        <f t="shared" si="1"/>
        <v>20</v>
      </c>
      <c r="I25" s="59">
        <f t="shared" si="0"/>
        <v>10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147.75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3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indexed="45"/>
    <pageSetUpPr autoPageBreaks="0" fitToPage="1"/>
  </sheetPr>
  <dimension ref="A1:J28"/>
  <sheetViews>
    <sheetView showGridLines="0" topLeftCell="A5" workbookViewId="0">
      <selection activeCell="E25" sqref="E25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 t="str">
        <f>+Vstup!B18</f>
        <v>Jindrová Eva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 t="str">
        <f>+Vstup!C18</f>
        <v>Branwen Grian od Knapovského potoka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 t="str">
        <f>+Vstup!D18</f>
        <v>bílý švýcarský ovčák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 t="str">
        <f>+Vstup!E18</f>
        <v>OB1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str">
        <f>IF((C8="OBZ"),(Vstup!T2),IF((C8="OB1"),(Vstup!T20),IF((C8="OB2"),(Vstup!T38),IF((C8="OB3"),(Vstup!T56)))))</f>
        <v>280,0 - 224,0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str">
        <f>IF((C8="OBZ"),(Vstup!T3),IF((C8="OB1"),(Vstup!T21),IF((C8="OB2"),(Vstup!T39),IF((C8="OB3"),(Vstup!T57)))))</f>
        <v>223,9 - 196,0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str">
        <f>IF((C8="OBZ"),(Vstup!T4),IF((C8="OB1"),(Vstup!T22),IF((C8="OB2"),(Vstup!T40),IF((C8="OB3"),(Vstup!T58)))))</f>
        <v>195,9 - 140,0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131.5</v>
      </c>
      <c r="E14" s="18" t="s">
        <v>70</v>
      </c>
      <c r="F14" s="18"/>
      <c r="G14" s="19"/>
      <c r="H14" s="57" t="str">
        <f>IF((C8)="OBZ",(A15),IF((C8)="OB1",(A16),IF((C8)="OB2",(A17),IF((C8)="OB3",(A18)))))</f>
        <v>Nehodnocen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Nehodnocen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Nehodnocen</v>
      </c>
      <c r="B16" s="69">
        <v>1</v>
      </c>
      <c r="C16" s="210" t="str">
        <f>IF((C8="OBZ"),(Vstup!P7),IF((C8="OB1"),(Vstup!P25),IF((C8="OB2"),(Vstup!P43),IF((C8="OB3"),(Vstup!P61)))))</f>
        <v>Odložení vleže ve skupině</v>
      </c>
      <c r="D16" s="210"/>
      <c r="E16" s="9">
        <v>5.5</v>
      </c>
      <c r="F16" s="9">
        <v>5.5</v>
      </c>
      <c r="G16" s="58">
        <f>IF((C8="OBZ"),(Vstup!S7),IF((C8="OB1"),(Vstup!S25),IF((C8="OB2"),(Vstup!S43),IF((C8="OB3"),(Vstup!S61)))))</f>
        <v>3</v>
      </c>
      <c r="H16" s="144">
        <f>((E16+F16)*G16)/2</f>
        <v>16.5</v>
      </c>
      <c r="I16" s="59">
        <f t="shared" ref="I16:I25" si="0">IF(D16=0,E16*2,D16+E16)/2</f>
        <v>5.5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str">
        <f>IF((C8="OBZ"),(Vstup!P8),IF((C8="OB1"),(Vstup!P26),IF((C8="OB2"),(Vstup!P44),IF((C8="OB3"),(Vstup!P62)))))</f>
        <v>Aport</v>
      </c>
      <c r="D17" s="211"/>
      <c r="E17" s="7">
        <v>0</v>
      </c>
      <c r="F17" s="7">
        <v>0</v>
      </c>
      <c r="G17" s="60">
        <f>IF((C8="OBZ"),(Vstup!S8),IF((C8="OB1"),(Vstup!S26),IF((C8="OB2"),(Vstup!S44),IF((C8="OB3"),(Vstup!S62)))))</f>
        <v>3</v>
      </c>
      <c r="H17" s="145">
        <f t="shared" ref="H17:H25" si="1">((E17+F17)*G17)/2</f>
        <v>0</v>
      </c>
      <c r="I17" s="59">
        <f t="shared" si="0"/>
        <v>0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str">
        <f>IF((C8="OBZ"),(Vstup!P9),IF((C8="OB1"),(Vstup!P27),IF((C8="OB2"),(Vstup!P45),IF((C8="OB3"),(Vstup!P63)))))</f>
        <v>Odložení za chůze do stoje</v>
      </c>
      <c r="D18" s="204"/>
      <c r="E18" s="7">
        <v>5</v>
      </c>
      <c r="F18" s="7">
        <v>5</v>
      </c>
      <c r="G18" s="60">
        <f>IF((C8="OBZ"),(Vstup!S9),IF((C8="OB1"),(Vstup!S27),IF((C8="OB2"),(Vstup!S45),IF((C8="OB3"),(Vstup!S63)))))</f>
        <v>2</v>
      </c>
      <c r="H18" s="145">
        <f t="shared" si="1"/>
        <v>10</v>
      </c>
      <c r="I18" s="59">
        <f t="shared" si="0"/>
        <v>5</v>
      </c>
      <c r="J18" s="43"/>
    </row>
    <row r="19" spans="1:10" ht="14.25" customHeight="1">
      <c r="A19" s="70"/>
      <c r="B19" s="26">
        <v>4</v>
      </c>
      <c r="C19" s="204" t="str">
        <f>IF((C8="OBZ"),(Vstup!P10),IF((C8="OB1"),(Vstup!P28),IF((C8="OB2"),(Vstup!P46),IF((C8="OB3"),(Vstup!P64)))))</f>
        <v xml:space="preserve">Odložení za chůze do sedu </v>
      </c>
      <c r="D19" s="204"/>
      <c r="E19" s="7">
        <v>0</v>
      </c>
      <c r="F19" s="7">
        <v>0</v>
      </c>
      <c r="G19" s="60">
        <f>IF((C8="OBZ"),(Vstup!S10),IF((C8="OB1"),(Vstup!S28),IF((C8="OB2"),(Vstup!S46),IF((C8="OB3"),(Vstup!S64)))))</f>
        <v>2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str">
        <f>IF((C8="OBZ"),(Vstup!P11),IF((C8="OB1"),(Vstup!P29),IF((C8="OB2"),(Vstup!P47),IF((C8="OB3"),(Vstup!P65)))))</f>
        <v>Chůze u nohy</v>
      </c>
      <c r="D20" s="204"/>
      <c r="E20" s="7">
        <v>0</v>
      </c>
      <c r="F20" s="7">
        <v>0</v>
      </c>
      <c r="G20" s="60">
        <f>IF((C8="OBZ"),(Vstup!S11),IF((C8="OB1"),(Vstup!S29),IF((C8="OB2"),(Vstup!S47),IF((C8="OB3"),(Vstup!S65)))))</f>
        <v>3</v>
      </c>
      <c r="H20" s="145">
        <f t="shared" si="1"/>
        <v>0</v>
      </c>
      <c r="I20" s="59">
        <f t="shared" si="0"/>
        <v>0</v>
      </c>
      <c r="J20" s="43"/>
    </row>
    <row r="21" spans="1:10" ht="14.25" customHeight="1">
      <c r="A21" s="70"/>
      <c r="B21" s="26">
        <v>6</v>
      </c>
      <c r="C21" s="204" t="str">
        <f>IF((C8="OBZ"),(Vstup!P12),IF((C8="OB1"),(Vstup!P30),IF((C8="OB2"),(Vstup!P48),IF((C8="OB3"),(Vstup!P66)))))</f>
        <v>Ovladatelnost na dálku</v>
      </c>
      <c r="D21" s="204"/>
      <c r="E21" s="7">
        <v>5.5</v>
      </c>
      <c r="F21" s="7">
        <v>5.5</v>
      </c>
      <c r="G21" s="60">
        <f>IF((C8="OBZ"),(Vstup!S12),IF((C8="OB1"),(Vstup!S30),IF((C8="OB2"),(Vstup!S48),IF((C8="OB3"),(Vstup!S66)))))</f>
        <v>3</v>
      </c>
      <c r="H21" s="145">
        <f t="shared" si="1"/>
        <v>16.5</v>
      </c>
      <c r="I21" s="59">
        <f t="shared" si="0"/>
        <v>5.5</v>
      </c>
      <c r="J21" s="43"/>
    </row>
    <row r="22" spans="1:10" ht="14.25" customHeight="1">
      <c r="A22" s="70"/>
      <c r="B22" s="26">
        <v>7</v>
      </c>
      <c r="C22" s="204" t="str">
        <f>IF((C8="OBZ"),(Vstup!P13),IF((C8="OB1"),(Vstup!P31),IF((C8="OB2"),(Vstup!P49),IF((C8="OB3"),(Vstup!P67)))))</f>
        <v>Přivolání</v>
      </c>
      <c r="D22" s="204"/>
      <c r="E22" s="7">
        <v>7</v>
      </c>
      <c r="F22" s="7">
        <v>7</v>
      </c>
      <c r="G22" s="60">
        <f>IF((C8="OBZ"),(Vstup!S13),IF((C8="OB1"),(Vstup!S31),IF((C8="OB2"),(Vstup!S49),IF((C8="OB3"),(Vstup!S67)))))</f>
        <v>3</v>
      </c>
      <c r="H22" s="145">
        <f t="shared" si="1"/>
        <v>21</v>
      </c>
      <c r="I22" s="59">
        <f t="shared" si="0"/>
        <v>7</v>
      </c>
      <c r="J22" s="43"/>
    </row>
    <row r="23" spans="1:10" ht="14.25" customHeight="1">
      <c r="A23" s="70"/>
      <c r="B23" s="26">
        <v>8</v>
      </c>
      <c r="C23" s="204" t="str">
        <f>IF((C8="OBZ"),(Vstup!P14),IF((C8="OB1"),(Vstup!P32),IF((C8="OB2"),(Vstup!P50),IF((C8="OB3"),(Vstup!P68)))))</f>
        <v>Skok přes překážku</v>
      </c>
      <c r="D23" s="204"/>
      <c r="E23" s="7">
        <v>8</v>
      </c>
      <c r="F23" s="7">
        <v>7</v>
      </c>
      <c r="G23" s="60">
        <f>IF((C8="OBZ"),(Vstup!S14),IF((C8="OB1"),(Vstup!S32),IF((C8="OB2"),(Vstup!S50),IF((C8="OB3"),(Vstup!S68)))))</f>
        <v>3</v>
      </c>
      <c r="H23" s="145">
        <f t="shared" si="1"/>
        <v>22.5</v>
      </c>
      <c r="I23" s="59">
        <f t="shared" si="0"/>
        <v>8</v>
      </c>
      <c r="J23" s="43"/>
    </row>
    <row r="24" spans="1:10" ht="14.25" customHeight="1">
      <c r="A24" s="70"/>
      <c r="B24" s="26">
        <v>9</v>
      </c>
      <c r="C24" s="204" t="str">
        <f>IF((C8="OBZ"),(Vstup!P15),IF((C8="OB1"),(Vstup!P33),IF((C8="OB2"),(Vstup!P51),IF((C8="OB3"),(Vstup!P69)))))</f>
        <v>Vyslání do čtverce</v>
      </c>
      <c r="D24" s="204"/>
      <c r="E24" s="7">
        <v>7.5</v>
      </c>
      <c r="F24" s="7">
        <v>7</v>
      </c>
      <c r="G24" s="60">
        <f>IF((C8="OBZ"),(Vstup!S15),IF((C8="OB1"),(Vstup!S33),IF((C8="OB2"),(Vstup!S51),IF((C8="OB3"),(Vstup!S69)))))</f>
        <v>4</v>
      </c>
      <c r="H24" s="145">
        <f t="shared" si="1"/>
        <v>29</v>
      </c>
      <c r="I24" s="59">
        <f t="shared" si="0"/>
        <v>7.5</v>
      </c>
      <c r="J24" s="43"/>
    </row>
    <row r="25" spans="1:10" ht="14.25" customHeight="1" thickBot="1">
      <c r="A25" s="70"/>
      <c r="B25" s="71">
        <v>10</v>
      </c>
      <c r="C25" s="203" t="str">
        <f>IF((C8="OBZ"),(Vstup!P16),IF((C8="OB1"),(Vstup!P34),IF((C8="OB2"),(Vstup!P52),IF((C8="OB3"),(Vstup!P70)))))</f>
        <v>Všeobecný dojem</v>
      </c>
      <c r="D25" s="203"/>
      <c r="E25" s="8">
        <v>7</v>
      </c>
      <c r="F25" s="8">
        <v>9</v>
      </c>
      <c r="G25" s="61">
        <f>IF((C8="OBZ"),(Vstup!S16),IF((C8="OB1"),(Vstup!S34),IF((C8="OB2"),(Vstup!S52),IF((C8="OB3"),(Vstup!S70)))))</f>
        <v>2</v>
      </c>
      <c r="H25" s="146">
        <f t="shared" si="1"/>
        <v>16</v>
      </c>
      <c r="I25" s="59">
        <f t="shared" si="0"/>
        <v>7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131.5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3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0"/>
    <pageSetUpPr fitToPage="1"/>
  </sheetPr>
  <dimension ref="A1:N51"/>
  <sheetViews>
    <sheetView showGridLines="0" tabSelected="1" workbookViewId="0"/>
  </sheetViews>
  <sheetFormatPr defaultRowHeight="12.75"/>
  <cols>
    <col min="1" max="1" width="6.42578125" bestFit="1" customWidth="1"/>
    <col min="2" max="2" width="26.5703125" bestFit="1" customWidth="1"/>
    <col min="3" max="3" width="28.85546875" customWidth="1"/>
    <col min="4" max="4" width="21.85546875" customWidth="1"/>
    <col min="5" max="5" width="6.140625" bestFit="1" customWidth="1"/>
    <col min="6" max="6" width="34.5703125" customWidth="1"/>
    <col min="7" max="7" width="9.140625" bestFit="1" customWidth="1"/>
    <col min="8" max="8" width="11.42578125" bestFit="1" customWidth="1"/>
    <col min="9" max="9" width="17.42578125" customWidth="1"/>
  </cols>
  <sheetData>
    <row r="1" spans="1:14" ht="17.25" thickTop="1" thickBot="1">
      <c r="A1" s="5" t="s">
        <v>53</v>
      </c>
      <c r="B1" s="152" t="s">
        <v>54</v>
      </c>
      <c r="C1" s="153" t="s">
        <v>7</v>
      </c>
      <c r="D1" s="153" t="s">
        <v>8</v>
      </c>
      <c r="E1" s="152" t="s">
        <v>9</v>
      </c>
      <c r="F1" s="153" t="s">
        <v>55</v>
      </c>
      <c r="G1" s="153" t="s">
        <v>56</v>
      </c>
      <c r="H1" s="153" t="s">
        <v>57</v>
      </c>
      <c r="I1" s="154" t="s">
        <v>58</v>
      </c>
    </row>
    <row r="2" spans="1:14">
      <c r="A2" s="155">
        <f>+Vstup!A2</f>
        <v>1</v>
      </c>
      <c r="B2" s="156" t="str">
        <f>+Vstup!B2</f>
        <v>Balogová Stanislava</v>
      </c>
      <c r="C2" s="157" t="str">
        <f>+Vstup!C2</f>
        <v>Jasmine Flower Tennant</v>
      </c>
      <c r="D2" s="158" t="str">
        <f>+Vstup!D2</f>
        <v>border kolie</v>
      </c>
      <c r="E2" s="158" t="str">
        <f>+Vstup!E2</f>
        <v>OB1</v>
      </c>
      <c r="F2" s="159" t="str">
        <f>+Vstup!$I$2</f>
        <v>6. MČR Obedience, PVA, Praha</v>
      </c>
      <c r="G2" s="160">
        <f>IF(E2="OBZ", RANK(K2,$K$2:$K$51,0), IF(E2="OB1", RANK(L2,$L$2:$L$51,0), IF(E2="OB2", RANK(M2,$M$2:$M$51,0), IF(E2="OB3", RANK(N2,$N$2:$N$51,0),"nic"))))</f>
        <v>14</v>
      </c>
      <c r="H2" s="161">
        <f>+'01'!$D$14</f>
        <v>136.75</v>
      </c>
      <c r="I2" s="159" t="str">
        <f>+'01'!$H$14</f>
        <v>Nehodnocen</v>
      </c>
      <c r="K2" s="83">
        <f>IF(E2="OBZ",H2, )</f>
        <v>0</v>
      </c>
      <c r="L2" s="83">
        <f>IF(E2="OB1",H2,"nic")</f>
        <v>136.75</v>
      </c>
      <c r="M2" s="83" t="str">
        <f>IF(E2="OB2",H2,"nic")</f>
        <v>nic</v>
      </c>
      <c r="N2" s="83" t="str">
        <f>IF(E2="OB3",H2,"nic")</f>
        <v>nic</v>
      </c>
    </row>
    <row r="3" spans="1:14">
      <c r="A3" s="162">
        <f>+Vstup!A3</f>
        <v>2</v>
      </c>
      <c r="B3" s="31" t="str">
        <f>+Vstup!B3</f>
        <v>Jandorová Eva</v>
      </c>
      <c r="C3" s="32" t="str">
        <f>+Vstup!C3</f>
        <v>Great Go Dajavera</v>
      </c>
      <c r="D3" s="33" t="str">
        <f>+Vstup!D3</f>
        <v>border kolie</v>
      </c>
      <c r="E3" s="33" t="str">
        <f>+Vstup!E3</f>
        <v>OB1</v>
      </c>
      <c r="F3" s="34" t="str">
        <f>+Vstup!$I$2</f>
        <v>6. MČR Obedience, PVA, Praha</v>
      </c>
      <c r="G3" s="131">
        <f t="shared" ref="G3:G51" si="0">IF(E3="OBZ", RANK(K3,$K$2:$K$51,0), IF(E3="OB1", RANK(L3,$L$2:$L$51,0), IF(E3="OB2", RANK(M3,$M$2:$M$51,0), IF(E3="OB3", RANK(N3,$N$2:$N$51,0),"nic"))))</f>
        <v>17</v>
      </c>
      <c r="H3" s="35">
        <f>+'02'!$D$14</f>
        <v>99.5</v>
      </c>
      <c r="I3" s="34" t="str">
        <f>+'02'!$H$14</f>
        <v>Nehodnocen</v>
      </c>
      <c r="K3" s="83">
        <f t="shared" ref="K3:K51" si="1">IF(E3="OBZ",H3, )</f>
        <v>0</v>
      </c>
      <c r="L3" s="83">
        <f t="shared" ref="L3:L51" si="2">IF(E3="OB1",H3,"nic")</f>
        <v>99.5</v>
      </c>
      <c r="M3" s="83" t="str">
        <f t="shared" ref="M3:M51" si="3">IF(E3="OB2",H3,"nic")</f>
        <v>nic</v>
      </c>
      <c r="N3" s="83" t="str">
        <f t="shared" ref="N3:N51" si="4">IF(E3="OB3",H3,"nic")</f>
        <v>nic</v>
      </c>
    </row>
    <row r="4" spans="1:14">
      <c r="A4" s="162">
        <f>+Vstup!A4</f>
        <v>3</v>
      </c>
      <c r="B4" s="31" t="str">
        <f>+Vstup!B4</f>
        <v>Šrámková Pavlína</v>
      </c>
      <c r="C4" s="32" t="str">
        <f>+Vstup!C4</f>
        <v>Bloom de Glint Kawai Kaito</v>
      </c>
      <c r="D4" s="33" t="str">
        <f>+Vstup!D4</f>
        <v>belgický ovčák malinois</v>
      </c>
      <c r="E4" s="33" t="str">
        <f>+Vstup!E4</f>
        <v>OB1</v>
      </c>
      <c r="F4" s="34" t="str">
        <f>+Vstup!$I$2</f>
        <v>6. MČR Obedience, PVA, Praha</v>
      </c>
      <c r="G4" s="131">
        <f t="shared" si="0"/>
        <v>5</v>
      </c>
      <c r="H4" s="35">
        <f>+'03'!$D$14</f>
        <v>200.5</v>
      </c>
      <c r="I4" s="34" t="str">
        <f>+'03'!$H$14</f>
        <v>Velmi dobrý</v>
      </c>
      <c r="K4" s="83">
        <f t="shared" si="1"/>
        <v>0</v>
      </c>
      <c r="L4" s="83">
        <f t="shared" si="2"/>
        <v>200.5</v>
      </c>
      <c r="M4" s="83" t="str">
        <f t="shared" si="3"/>
        <v>nic</v>
      </c>
      <c r="N4" s="83" t="str">
        <f t="shared" si="4"/>
        <v>nic</v>
      </c>
    </row>
    <row r="5" spans="1:14">
      <c r="A5" s="162">
        <f>+Vstup!A5</f>
        <v>4</v>
      </c>
      <c r="B5" s="31" t="str">
        <f>+Vstup!B5</f>
        <v>Konopáčová Anna</v>
      </c>
      <c r="C5" s="32" t="str">
        <f>+Vstup!C5</f>
        <v>Catch me Dajavera</v>
      </c>
      <c r="D5" s="33" t="str">
        <f>+Vstup!D5</f>
        <v>border kolie</v>
      </c>
      <c r="E5" s="33" t="str">
        <f>+Vstup!E5</f>
        <v>OB1</v>
      </c>
      <c r="F5" s="34" t="str">
        <f>+Vstup!$I$2</f>
        <v>6. MČR Obedience, PVA, Praha</v>
      </c>
      <c r="G5" s="131">
        <f t="shared" si="0"/>
        <v>7</v>
      </c>
      <c r="H5" s="35">
        <f>+'04'!$D$14</f>
        <v>174.25</v>
      </c>
      <c r="I5" s="34" t="str">
        <f>+'04'!$H$14</f>
        <v>Dobrý</v>
      </c>
      <c r="K5" s="83">
        <f t="shared" si="1"/>
        <v>0</v>
      </c>
      <c r="L5" s="83">
        <f t="shared" si="2"/>
        <v>174.25</v>
      </c>
      <c r="M5" s="83" t="str">
        <f t="shared" si="3"/>
        <v>nic</v>
      </c>
      <c r="N5" s="83" t="str">
        <f t="shared" si="4"/>
        <v>nic</v>
      </c>
    </row>
    <row r="6" spans="1:14">
      <c r="A6" s="162">
        <f>+Vstup!A6</f>
        <v>5</v>
      </c>
      <c r="B6" s="31" t="str">
        <f>+Vstup!B6</f>
        <v>Horáčková Daniela</v>
      </c>
      <c r="C6" s="32" t="str">
        <f>+Vstup!C6</f>
        <v>Felicity Čierna Hviezda</v>
      </c>
      <c r="D6" s="33" t="str">
        <f>+Vstup!D6</f>
        <v>bernský salašnický pes</v>
      </c>
      <c r="E6" s="33" t="str">
        <f>+Vstup!E6</f>
        <v>OB1</v>
      </c>
      <c r="F6" s="34" t="str">
        <f>+Vstup!$I$2</f>
        <v>6. MČR Obedience, PVA, Praha</v>
      </c>
      <c r="G6" s="131">
        <f t="shared" si="0"/>
        <v>2</v>
      </c>
      <c r="H6" s="35">
        <f>+'05'!$D$14</f>
        <v>222.75</v>
      </c>
      <c r="I6" s="34" t="str">
        <f>+'05'!$H$14</f>
        <v>Velmi dobrý</v>
      </c>
      <c r="K6" s="83">
        <f t="shared" si="1"/>
        <v>0</v>
      </c>
      <c r="L6" s="83">
        <f t="shared" si="2"/>
        <v>222.75</v>
      </c>
      <c r="M6" s="83" t="str">
        <f t="shared" si="3"/>
        <v>nic</v>
      </c>
      <c r="N6" s="83" t="str">
        <f t="shared" si="4"/>
        <v>nic</v>
      </c>
    </row>
    <row r="7" spans="1:14">
      <c r="A7" s="162">
        <f>+Vstup!A7</f>
        <v>6</v>
      </c>
      <c r="B7" s="31" t="str">
        <f>+Vstup!B7</f>
        <v>Štolová Petra</v>
      </c>
      <c r="C7" s="32" t="str">
        <f>+Vstup!C7</f>
        <v>Bárny Gold luck</v>
      </c>
      <c r="D7" s="33" t="str">
        <f>+Vstup!D7</f>
        <v>zlatý retrívr</v>
      </c>
      <c r="E7" s="33" t="str">
        <f>+Vstup!E7</f>
        <v>OB1</v>
      </c>
      <c r="F7" s="34" t="str">
        <f>+Vstup!$I$2</f>
        <v>6. MČR Obedience, PVA, Praha</v>
      </c>
      <c r="G7" s="131">
        <f t="shared" si="0"/>
        <v>4</v>
      </c>
      <c r="H7" s="35">
        <f>+'06'!$D$14</f>
        <v>206.25</v>
      </c>
      <c r="I7" s="34" t="str">
        <f>+'06'!$H$14</f>
        <v>Velmi dobrý</v>
      </c>
      <c r="K7" s="83">
        <f t="shared" si="1"/>
        <v>0</v>
      </c>
      <c r="L7" s="83">
        <f t="shared" si="2"/>
        <v>206.25</v>
      </c>
      <c r="M7" s="83" t="str">
        <f t="shared" si="3"/>
        <v>nic</v>
      </c>
      <c r="N7" s="83" t="str">
        <f t="shared" si="4"/>
        <v>nic</v>
      </c>
    </row>
    <row r="8" spans="1:14">
      <c r="A8" s="162">
        <f>+Vstup!A8</f>
        <v>7</v>
      </c>
      <c r="B8" s="31" t="str">
        <f>+Vstup!B8</f>
        <v>Pöchmannová Marta</v>
      </c>
      <c r="C8" s="32" t="str">
        <f>+Vstup!C8</f>
        <v>Tereza</v>
      </c>
      <c r="D8" s="33" t="str">
        <f>+Vstup!D8</f>
        <v>kříženec</v>
      </c>
      <c r="E8" s="33" t="str">
        <f>+Vstup!E8</f>
        <v>OB1</v>
      </c>
      <c r="F8" s="34" t="str">
        <f>+Vstup!$I$2</f>
        <v>6. MČR Obedience, PVA, Praha</v>
      </c>
      <c r="G8" s="131">
        <f t="shared" si="0"/>
        <v>9</v>
      </c>
      <c r="H8" s="35">
        <f>+'07'!$D$14</f>
        <v>167.5</v>
      </c>
      <c r="I8" s="34" t="str">
        <f>+'07'!$H$14</f>
        <v>Dobrý</v>
      </c>
      <c r="K8" s="83">
        <f t="shared" si="1"/>
        <v>0</v>
      </c>
      <c r="L8" s="83">
        <f t="shared" si="2"/>
        <v>167.5</v>
      </c>
      <c r="M8" s="83" t="str">
        <f t="shared" si="3"/>
        <v>nic</v>
      </c>
      <c r="N8" s="83" t="str">
        <f t="shared" si="4"/>
        <v>nic</v>
      </c>
    </row>
    <row r="9" spans="1:14">
      <c r="A9" s="162">
        <f>+Vstup!A9</f>
        <v>8</v>
      </c>
      <c r="B9" s="31" t="str">
        <f>+Vstup!B9</f>
        <v>Malinská Jana</v>
      </c>
      <c r="C9" s="32" t="str">
        <f>+Vstup!C9</f>
        <v>Clairvoyant Open Gate</v>
      </c>
      <c r="D9" s="33" t="str">
        <f>+Vstup!D9</f>
        <v>border kolie</v>
      </c>
      <c r="E9" s="33" t="str">
        <f>+Vstup!E9</f>
        <v>OB1</v>
      </c>
      <c r="F9" s="34" t="str">
        <f>+Vstup!$I$2</f>
        <v>6. MČR Obedience, PVA, Praha</v>
      </c>
      <c r="G9" s="131">
        <f t="shared" si="0"/>
        <v>8</v>
      </c>
      <c r="H9" s="35">
        <f>+'08'!$D$14</f>
        <v>170</v>
      </c>
      <c r="I9" s="34" t="str">
        <f>+'08'!$H$14</f>
        <v>Dobrý</v>
      </c>
      <c r="K9" s="83">
        <f t="shared" si="1"/>
        <v>0</v>
      </c>
      <c r="L9" s="83">
        <f t="shared" si="2"/>
        <v>170</v>
      </c>
      <c r="M9" s="83" t="str">
        <f t="shared" si="3"/>
        <v>nic</v>
      </c>
      <c r="N9" s="83" t="str">
        <f t="shared" si="4"/>
        <v>nic</v>
      </c>
    </row>
    <row r="10" spans="1:14" ht="25.5">
      <c r="A10" s="162">
        <f>+Vstup!A10</f>
        <v>9</v>
      </c>
      <c r="B10" s="31" t="str">
        <f>+Vstup!B10</f>
        <v>Vágenknechtová Marie, Ing.</v>
      </c>
      <c r="C10" s="32" t="str">
        <f>+Vstup!C10</f>
        <v>Alaia Black z Kovárny</v>
      </c>
      <c r="D10" s="33" t="str">
        <f>+Vstup!D10</f>
        <v>belgický ovčák groenendael</v>
      </c>
      <c r="E10" s="33" t="str">
        <f>+Vstup!E10</f>
        <v>OB1</v>
      </c>
      <c r="F10" s="34" t="str">
        <f>+Vstup!$I$2</f>
        <v>6. MČR Obedience, PVA, Praha</v>
      </c>
      <c r="G10" s="131">
        <f t="shared" si="0"/>
        <v>13</v>
      </c>
      <c r="H10" s="35">
        <f>+'09'!$D$14</f>
        <v>146.75</v>
      </c>
      <c r="I10" s="34" t="str">
        <f>+'09'!$H$14</f>
        <v>Dobrý</v>
      </c>
      <c r="K10" s="83">
        <f t="shared" si="1"/>
        <v>0</v>
      </c>
      <c r="L10" s="83">
        <f t="shared" si="2"/>
        <v>146.75</v>
      </c>
      <c r="M10" s="83" t="str">
        <f t="shared" si="3"/>
        <v>nic</v>
      </c>
      <c r="N10" s="83" t="str">
        <f t="shared" si="4"/>
        <v>nic</v>
      </c>
    </row>
    <row r="11" spans="1:14">
      <c r="A11" s="162">
        <f>+Vstup!A11</f>
        <v>10</v>
      </c>
      <c r="B11" s="31" t="str">
        <f>+Vstup!B11</f>
        <v>Prejsová Karolína</v>
      </c>
      <c r="C11" s="32" t="str">
        <f>+Vstup!C11</f>
        <v>Diego Tender Flash</v>
      </c>
      <c r="D11" s="33" t="str">
        <f>+Vstup!D11</f>
        <v>border kolie</v>
      </c>
      <c r="E11" s="33" t="str">
        <f>+Vstup!E11</f>
        <v>OB1</v>
      </c>
      <c r="F11" s="34" t="str">
        <f>+Vstup!$I$2</f>
        <v>6. MČR Obedience, PVA, Praha</v>
      </c>
      <c r="G11" s="131">
        <f t="shared" si="0"/>
        <v>11</v>
      </c>
      <c r="H11" s="35">
        <f>+'10'!$D$14</f>
        <v>150</v>
      </c>
      <c r="I11" s="34" t="str">
        <f>+'10'!$H$14</f>
        <v>Dobrý</v>
      </c>
      <c r="K11" s="83">
        <f t="shared" si="1"/>
        <v>0</v>
      </c>
      <c r="L11" s="83">
        <f t="shared" si="2"/>
        <v>150</v>
      </c>
      <c r="M11" s="83" t="str">
        <f t="shared" si="3"/>
        <v>nic</v>
      </c>
      <c r="N11" s="83" t="str">
        <f t="shared" si="4"/>
        <v>nic</v>
      </c>
    </row>
    <row r="12" spans="1:14">
      <c r="A12" s="162">
        <f>+Vstup!A12</f>
        <v>11</v>
      </c>
      <c r="B12" s="31" t="str">
        <f>+Vstup!B12</f>
        <v>Kopecká Andrea</v>
      </c>
      <c r="C12" s="32" t="str">
        <f>+Vstup!C12</f>
        <v>Wessi ISDS</v>
      </c>
      <c r="D12" s="33" t="str">
        <f>+Vstup!D12</f>
        <v>border kolie</v>
      </c>
      <c r="E12" s="33" t="str">
        <f>+Vstup!E12</f>
        <v>OB1</v>
      </c>
      <c r="F12" s="34" t="str">
        <f>+Vstup!$I$2</f>
        <v>6. MČR Obedience, PVA, Praha</v>
      </c>
      <c r="G12" s="131">
        <f t="shared" si="0"/>
        <v>10</v>
      </c>
      <c r="H12" s="35">
        <f>+'11'!$D$14</f>
        <v>161.5</v>
      </c>
      <c r="I12" s="34" t="str">
        <f>+'11'!$H$14</f>
        <v>Dobrý</v>
      </c>
      <c r="K12" s="83">
        <f t="shared" si="1"/>
        <v>0</v>
      </c>
      <c r="L12" s="83">
        <f t="shared" si="2"/>
        <v>161.5</v>
      </c>
      <c r="M12" s="83" t="str">
        <f t="shared" si="3"/>
        <v>nic</v>
      </c>
      <c r="N12" s="83" t="str">
        <f t="shared" si="4"/>
        <v>nic</v>
      </c>
    </row>
    <row r="13" spans="1:14">
      <c r="A13" s="162">
        <f>+Vstup!A13</f>
        <v>12</v>
      </c>
      <c r="B13" s="31" t="str">
        <f>+Vstup!B13</f>
        <v>Škultéty Radek</v>
      </c>
      <c r="C13" s="32" t="str">
        <f>+Vstup!C13</f>
        <v>Devil's Why Sub Tilia</v>
      </c>
      <c r="D13" s="33" t="str">
        <f>+Vstup!D13</f>
        <v>border kolie</v>
      </c>
      <c r="E13" s="33" t="str">
        <f>+Vstup!E13</f>
        <v>OB1</v>
      </c>
      <c r="F13" s="34" t="str">
        <f>+Vstup!$I$2</f>
        <v>6. MČR Obedience, PVA, Praha</v>
      </c>
      <c r="G13" s="131">
        <f t="shared" si="0"/>
        <v>6</v>
      </c>
      <c r="H13" s="35">
        <f>+'12'!$D$14</f>
        <v>189.75</v>
      </c>
      <c r="I13" s="34" t="str">
        <f>+'12'!$H$14</f>
        <v>Dobrý</v>
      </c>
      <c r="K13" s="83">
        <f t="shared" si="1"/>
        <v>0</v>
      </c>
      <c r="L13" s="83">
        <f t="shared" si="2"/>
        <v>189.75</v>
      </c>
      <c r="M13" s="83" t="str">
        <f t="shared" si="3"/>
        <v>nic</v>
      </c>
      <c r="N13" s="83" t="str">
        <f t="shared" si="4"/>
        <v>nic</v>
      </c>
    </row>
    <row r="14" spans="1:14">
      <c r="A14" s="162">
        <f>+Vstup!A14</f>
        <v>13</v>
      </c>
      <c r="B14" s="31" t="str">
        <f>+Vstup!B14</f>
        <v>Kudrlička Jiří</v>
      </c>
      <c r="C14" s="32" t="str">
        <f>+Vstup!C14</f>
        <v>Hippo Arga-Star</v>
      </c>
      <c r="D14" s="33" t="str">
        <f>+Vstup!D14</f>
        <v>belgický ovčák malinois</v>
      </c>
      <c r="E14" s="33" t="str">
        <f>+Vstup!E14</f>
        <v>OB1</v>
      </c>
      <c r="F14" s="34" t="str">
        <f>+Vstup!$I$2</f>
        <v>6. MČR Obedience, PVA, Praha</v>
      </c>
      <c r="G14" s="131">
        <f t="shared" si="0"/>
        <v>16</v>
      </c>
      <c r="H14" s="35">
        <f>+'13'!$D$14</f>
        <v>127.5</v>
      </c>
      <c r="I14" s="34" t="str">
        <f>+'13'!$H$14</f>
        <v>Nehodnocen</v>
      </c>
      <c r="K14" s="83">
        <f t="shared" si="1"/>
        <v>0</v>
      </c>
      <c r="L14" s="83">
        <f t="shared" si="2"/>
        <v>127.5</v>
      </c>
      <c r="M14" s="83" t="str">
        <f t="shared" si="3"/>
        <v>nic</v>
      </c>
      <c r="N14" s="83" t="str">
        <f t="shared" si="4"/>
        <v>nic</v>
      </c>
    </row>
    <row r="15" spans="1:14">
      <c r="A15" s="162">
        <f>+Vstup!A15</f>
        <v>14</v>
      </c>
      <c r="B15" s="31" t="str">
        <f>+Vstup!B15</f>
        <v>Koubková Eva</v>
      </c>
      <c r="C15" s="32" t="str">
        <f>+Vstup!C15</f>
        <v>Hottie GrAnt Bohemia Alké</v>
      </c>
      <c r="D15" s="33" t="str">
        <f>+Vstup!D15</f>
        <v>border kolie</v>
      </c>
      <c r="E15" s="33" t="str">
        <f>+Vstup!E15</f>
        <v>OB1</v>
      </c>
      <c r="F15" s="34" t="str">
        <f>+Vstup!$I$2</f>
        <v>6. MČR Obedience, PVA, Praha</v>
      </c>
      <c r="G15" s="131">
        <f t="shared" si="0"/>
        <v>3</v>
      </c>
      <c r="H15" s="35">
        <f>+'14'!$D$14</f>
        <v>221.75</v>
      </c>
      <c r="I15" s="34" t="str">
        <f>+'14'!$H$14</f>
        <v>Velmi dobrý</v>
      </c>
      <c r="K15" s="83">
        <f t="shared" si="1"/>
        <v>0</v>
      </c>
      <c r="L15" s="83">
        <f t="shared" si="2"/>
        <v>221.75</v>
      </c>
      <c r="M15" s="83" t="str">
        <f t="shared" si="3"/>
        <v>nic</v>
      </c>
      <c r="N15" s="83" t="str">
        <f t="shared" si="4"/>
        <v>nic</v>
      </c>
    </row>
    <row r="16" spans="1:14">
      <c r="A16" s="162">
        <f>+Vstup!A16</f>
        <v>15</v>
      </c>
      <c r="B16" s="31" t="str">
        <f>+Vstup!B16</f>
        <v>Sýkorová Darja</v>
      </c>
      <c r="C16" s="32" t="str">
        <f>+Vstup!C16</f>
        <v>Ajka Ike Mark</v>
      </c>
      <c r="D16" s="33" t="str">
        <f>+Vstup!D16</f>
        <v>trpasličí pinč</v>
      </c>
      <c r="E16" s="33" t="str">
        <f>+Vstup!E16</f>
        <v>OB1</v>
      </c>
      <c r="F16" s="34" t="str">
        <f>+Vstup!$I$2</f>
        <v>6. MČR Obedience, PVA, Praha</v>
      </c>
      <c r="G16" s="131">
        <f t="shared" si="0"/>
        <v>1</v>
      </c>
      <c r="H16" s="35">
        <f>+'15'!$D$14</f>
        <v>243</v>
      </c>
      <c r="I16" s="34" t="str">
        <f>+'15'!$H$14</f>
        <v>Výborný</v>
      </c>
      <c r="K16" s="83">
        <f t="shared" si="1"/>
        <v>0</v>
      </c>
      <c r="L16" s="83">
        <f t="shared" si="2"/>
        <v>243</v>
      </c>
      <c r="M16" s="83" t="str">
        <f t="shared" si="3"/>
        <v>nic</v>
      </c>
      <c r="N16" s="83" t="str">
        <f t="shared" si="4"/>
        <v>nic</v>
      </c>
    </row>
    <row r="17" spans="1:14">
      <c r="A17" s="162">
        <f>+Vstup!A17</f>
        <v>16</v>
      </c>
      <c r="B17" s="31" t="str">
        <f>+Vstup!B17</f>
        <v>Janků Jana</v>
      </c>
      <c r="C17" s="32" t="str">
        <f>+Vstup!C17</f>
        <v>Borderline Country Justinstyle</v>
      </c>
      <c r="D17" s="33" t="str">
        <f>+Vstup!D17</f>
        <v>border kolie</v>
      </c>
      <c r="E17" s="33" t="str">
        <f>+Vstup!E17</f>
        <v>OB1</v>
      </c>
      <c r="F17" s="34" t="str">
        <f>+Vstup!$I$2</f>
        <v>6. MČR Obedience, PVA, Praha</v>
      </c>
      <c r="G17" s="131">
        <f t="shared" si="0"/>
        <v>12</v>
      </c>
      <c r="H17" s="35">
        <f>+'16'!$D$14</f>
        <v>147.75</v>
      </c>
      <c r="I17" s="34" t="str">
        <f>+'16'!$H$14</f>
        <v>Dobrý</v>
      </c>
      <c r="K17" s="83">
        <f t="shared" si="1"/>
        <v>0</v>
      </c>
      <c r="L17" s="83">
        <f t="shared" si="2"/>
        <v>147.75</v>
      </c>
      <c r="M17" s="83" t="str">
        <f t="shared" si="3"/>
        <v>nic</v>
      </c>
      <c r="N17" s="83" t="str">
        <f t="shared" si="4"/>
        <v>nic</v>
      </c>
    </row>
    <row r="18" spans="1:14" ht="25.5">
      <c r="A18" s="162">
        <f>+Vstup!A18</f>
        <v>17</v>
      </c>
      <c r="B18" s="31" t="str">
        <f>+Vstup!B18</f>
        <v>Jindrová Eva</v>
      </c>
      <c r="C18" s="32" t="str">
        <f>+Vstup!C18</f>
        <v>Branwen Grian od Knapovského potoka</v>
      </c>
      <c r="D18" s="33" t="str">
        <f>+Vstup!D18</f>
        <v>bílý švýcarský ovčák</v>
      </c>
      <c r="E18" s="33" t="str">
        <f>+Vstup!E18</f>
        <v>OB1</v>
      </c>
      <c r="F18" s="34" t="str">
        <f>+Vstup!$I$2</f>
        <v>6. MČR Obedience, PVA, Praha</v>
      </c>
      <c r="G18" s="131">
        <f t="shared" si="0"/>
        <v>15</v>
      </c>
      <c r="H18" s="35">
        <f>+'17'!$D$14</f>
        <v>131.5</v>
      </c>
      <c r="I18" s="34" t="str">
        <f>+'17'!$H$14</f>
        <v>Nehodnocen</v>
      </c>
      <c r="K18" s="83">
        <f t="shared" si="1"/>
        <v>0</v>
      </c>
      <c r="L18" s="83">
        <f t="shared" si="2"/>
        <v>131.5</v>
      </c>
      <c r="M18" s="83" t="str">
        <f t="shared" si="3"/>
        <v>nic</v>
      </c>
      <c r="N18" s="83" t="str">
        <f t="shared" si="4"/>
        <v>nic</v>
      </c>
    </row>
    <row r="19" spans="1:14">
      <c r="A19" s="162">
        <f>+Vstup!A19</f>
        <v>18</v>
      </c>
      <c r="B19" s="31" t="str">
        <f>+Vstup!B19</f>
        <v>Háková Dana</v>
      </c>
      <c r="C19" s="32" t="str">
        <f>+Vstup!C19</f>
        <v>Antigona z Nového Malína</v>
      </c>
      <c r="D19" s="33" t="str">
        <f>+Vstup!D19</f>
        <v>bílý švýcarský ovčák</v>
      </c>
      <c r="E19" s="33" t="str">
        <f>+Vstup!E19</f>
        <v>OBZ</v>
      </c>
      <c r="F19" s="34" t="str">
        <f>+Vstup!$I$2</f>
        <v>6. MČR Obedience, PVA, Praha</v>
      </c>
      <c r="G19" s="131">
        <f t="shared" si="0"/>
        <v>7</v>
      </c>
      <c r="H19" s="35">
        <f>+'18'!$D$14</f>
        <v>185.5</v>
      </c>
      <c r="I19" s="34" t="str">
        <f>+'18'!$H$14</f>
        <v>Dobrý</v>
      </c>
      <c r="K19" s="83">
        <f t="shared" si="1"/>
        <v>185.5</v>
      </c>
      <c r="L19" s="83" t="str">
        <f t="shared" si="2"/>
        <v>nic</v>
      </c>
      <c r="M19" s="83" t="str">
        <f t="shared" si="3"/>
        <v>nic</v>
      </c>
      <c r="N19" s="83" t="str">
        <f t="shared" si="4"/>
        <v>nic</v>
      </c>
    </row>
    <row r="20" spans="1:14">
      <c r="A20" s="162">
        <f>+Vstup!A20</f>
        <v>19</v>
      </c>
      <c r="B20" s="31" t="str">
        <f>+Vstup!B20</f>
        <v>Sommrová Jana</v>
      </c>
      <c r="C20" s="32" t="str">
        <f>+Vstup!C20</f>
        <v>Decent Demon z Kovárny</v>
      </c>
      <c r="D20" s="33" t="str">
        <f>+Vstup!D20</f>
        <v>belgický ovčák tervueren</v>
      </c>
      <c r="E20" s="33" t="str">
        <f>+Vstup!E20</f>
        <v>OBZ</v>
      </c>
      <c r="F20" s="34" t="str">
        <f>+Vstup!$I$2</f>
        <v>6. MČR Obedience, PVA, Praha</v>
      </c>
      <c r="G20" s="131">
        <f t="shared" si="0"/>
        <v>6</v>
      </c>
      <c r="H20" s="35">
        <f>+'19'!$D$14</f>
        <v>213</v>
      </c>
      <c r="I20" s="34" t="str">
        <f>+'19'!$H$14</f>
        <v>Velmi dobrý</v>
      </c>
      <c r="K20" s="83">
        <f t="shared" si="1"/>
        <v>213</v>
      </c>
      <c r="L20" s="83" t="str">
        <f t="shared" si="2"/>
        <v>nic</v>
      </c>
      <c r="M20" s="83" t="str">
        <f t="shared" si="3"/>
        <v>nic</v>
      </c>
      <c r="N20" s="83" t="str">
        <f t="shared" si="4"/>
        <v>nic</v>
      </c>
    </row>
    <row r="21" spans="1:14">
      <c r="A21" s="162">
        <f>+Vstup!A21</f>
        <v>20</v>
      </c>
      <c r="B21" s="31" t="str">
        <f>+Vstup!B21</f>
        <v>Lásková Alena</v>
      </c>
      <c r="C21" s="32" t="str">
        <f>+Vstup!C21</f>
        <v>Carmen Alea Onyxea</v>
      </c>
      <c r="D21" s="33" t="str">
        <f>+Vstup!D21</f>
        <v>ruský černý teriér</v>
      </c>
      <c r="E21" s="33" t="str">
        <f>+Vstup!E21</f>
        <v>OBZ</v>
      </c>
      <c r="F21" s="34" t="str">
        <f>+Vstup!$I$2</f>
        <v>6. MČR Obedience, PVA, Praha</v>
      </c>
      <c r="G21" s="131">
        <f t="shared" si="0"/>
        <v>4</v>
      </c>
      <c r="H21" s="35">
        <f>+'20'!$D$14</f>
        <v>233.25</v>
      </c>
      <c r="I21" s="34" t="str">
        <f>+'20'!$H$14</f>
        <v>Výborný</v>
      </c>
      <c r="K21" s="83">
        <f t="shared" si="1"/>
        <v>233.25</v>
      </c>
      <c r="L21" s="83" t="str">
        <f t="shared" si="2"/>
        <v>nic</v>
      </c>
      <c r="M21" s="83" t="str">
        <f t="shared" si="3"/>
        <v>nic</v>
      </c>
      <c r="N21" s="83" t="str">
        <f t="shared" si="4"/>
        <v>nic</v>
      </c>
    </row>
    <row r="22" spans="1:14">
      <c r="A22" s="162">
        <f>+Vstup!A22</f>
        <v>21</v>
      </c>
      <c r="B22" s="31" t="str">
        <f>+Vstup!B22</f>
        <v>Rybová Anežka</v>
      </c>
      <c r="C22" s="32" t="str">
        <f>+Vstup!C22</f>
        <v>Def Leppard Sub Tilia</v>
      </c>
      <c r="D22" s="33" t="str">
        <f>+Vstup!D22</f>
        <v>border kolie</v>
      </c>
      <c r="E22" s="33" t="str">
        <f>+Vstup!E22</f>
        <v>OBZ</v>
      </c>
      <c r="F22" s="34" t="str">
        <f>+Vstup!$I$2</f>
        <v>6. MČR Obedience, PVA, Praha</v>
      </c>
      <c r="G22" s="131">
        <f t="shared" si="0"/>
        <v>1</v>
      </c>
      <c r="H22" s="35">
        <f>+'21'!$D$14</f>
        <v>263.5</v>
      </c>
      <c r="I22" s="34" t="str">
        <f>+'21'!$H$14</f>
        <v>Výborný</v>
      </c>
      <c r="K22" s="83">
        <f t="shared" si="1"/>
        <v>263.5</v>
      </c>
      <c r="L22" s="83" t="str">
        <f t="shared" si="2"/>
        <v>nic</v>
      </c>
      <c r="M22" s="83" t="str">
        <f t="shared" si="3"/>
        <v>nic</v>
      </c>
      <c r="N22" s="83" t="str">
        <f t="shared" si="4"/>
        <v>nic</v>
      </c>
    </row>
    <row r="23" spans="1:14">
      <c r="A23" s="162">
        <f>+Vstup!A23</f>
        <v>22</v>
      </c>
      <c r="B23" s="31" t="str">
        <f>+Vstup!B23</f>
        <v>Burdová Zuzana</v>
      </c>
      <c r="C23" s="32" t="str">
        <f>+Vstup!C23</f>
        <v>Be Tixy od Dupíků</v>
      </c>
      <c r="D23" s="33" t="str">
        <f>+Vstup!D23</f>
        <v>border kolie</v>
      </c>
      <c r="E23" s="33" t="str">
        <f>+Vstup!E23</f>
        <v>OBZ</v>
      </c>
      <c r="F23" s="34" t="str">
        <f>+Vstup!$I$2</f>
        <v>6. MČR Obedience, PVA, Praha</v>
      </c>
      <c r="G23" s="131">
        <f t="shared" si="0"/>
        <v>8</v>
      </c>
      <c r="H23" s="35">
        <f>+'22'!$D$14</f>
        <v>173.5</v>
      </c>
      <c r="I23" s="34" t="str">
        <f>+'22'!$H$14</f>
        <v>Dobrý</v>
      </c>
      <c r="K23" s="83">
        <f t="shared" si="1"/>
        <v>173.5</v>
      </c>
      <c r="L23" s="83" t="str">
        <f t="shared" si="2"/>
        <v>nic</v>
      </c>
      <c r="M23" s="83" t="str">
        <f t="shared" si="3"/>
        <v>nic</v>
      </c>
      <c r="N23" s="83" t="str">
        <f t="shared" si="4"/>
        <v>nic</v>
      </c>
    </row>
    <row r="24" spans="1:14">
      <c r="A24" s="162">
        <f>+Vstup!A24</f>
        <v>23</v>
      </c>
      <c r="B24" s="31" t="str">
        <f>+Vstup!B24</f>
        <v>Dostálová Karla</v>
      </c>
      <c r="C24" s="32" t="str">
        <f>+Vstup!C24</f>
        <v>Darwin z Lodice</v>
      </c>
      <c r="D24" s="33" t="str">
        <f>+Vstup!D24</f>
        <v>australská kelpie</v>
      </c>
      <c r="E24" s="33" t="str">
        <f>+Vstup!E24</f>
        <v>OBZ</v>
      </c>
      <c r="F24" s="34" t="str">
        <f>+Vstup!$I$2</f>
        <v>6. MČR Obedience, PVA, Praha</v>
      </c>
      <c r="G24" s="131">
        <f t="shared" si="0"/>
        <v>2</v>
      </c>
      <c r="H24" s="35">
        <f>+'23'!$D$14</f>
        <v>256.5</v>
      </c>
      <c r="I24" s="34" t="str">
        <f>+'23'!$H$14</f>
        <v>Výborný</v>
      </c>
      <c r="K24" s="83">
        <f t="shared" si="1"/>
        <v>256.5</v>
      </c>
      <c r="L24" s="83" t="str">
        <f t="shared" si="2"/>
        <v>nic</v>
      </c>
      <c r="M24" s="83" t="str">
        <f t="shared" si="3"/>
        <v>nic</v>
      </c>
      <c r="N24" s="83" t="str">
        <f t="shared" si="4"/>
        <v>nic</v>
      </c>
    </row>
    <row r="25" spans="1:14">
      <c r="A25" s="162">
        <f>+Vstup!A25</f>
        <v>24</v>
      </c>
      <c r="B25" s="31" t="str">
        <f>+Vstup!B25</f>
        <v>Procházková Jitka</v>
      </c>
      <c r="C25" s="32" t="str">
        <f>+Vstup!C25</f>
        <v>Hanny Sorizo</v>
      </c>
      <c r="D25" s="33" t="str">
        <f>+Vstup!D25</f>
        <v>německý ovčák</v>
      </c>
      <c r="E25" s="33" t="str">
        <f>+Vstup!E25</f>
        <v>OBZ</v>
      </c>
      <c r="F25" s="34" t="str">
        <f>+Vstup!$I$2</f>
        <v>6. MČR Obedience, PVA, Praha</v>
      </c>
      <c r="G25" s="131">
        <f t="shared" si="0"/>
        <v>3</v>
      </c>
      <c r="H25" s="35">
        <f>+'24'!$D$14</f>
        <v>234.75</v>
      </c>
      <c r="I25" s="34" t="str">
        <f>+'24'!$H$14</f>
        <v>Výborný</v>
      </c>
      <c r="K25" s="83">
        <f t="shared" si="1"/>
        <v>234.75</v>
      </c>
      <c r="L25" s="83" t="str">
        <f t="shared" si="2"/>
        <v>nic</v>
      </c>
      <c r="M25" s="83" t="str">
        <f t="shared" si="3"/>
        <v>nic</v>
      </c>
      <c r="N25" s="83" t="str">
        <f t="shared" si="4"/>
        <v>nic</v>
      </c>
    </row>
    <row r="26" spans="1:14">
      <c r="A26" s="162">
        <f>+Vstup!A26</f>
        <v>25</v>
      </c>
      <c r="B26" s="31" t="str">
        <f>+Vstup!B26</f>
        <v>Slováčková Pavlína</v>
      </c>
      <c r="C26" s="32" t="str">
        <f>+Vstup!C26</f>
        <v>Bron Kazanova zahrada</v>
      </c>
      <c r="D26" s="33" t="str">
        <f>+Vstup!D26</f>
        <v>německý ovčák</v>
      </c>
      <c r="E26" s="33" t="str">
        <f>+Vstup!E26</f>
        <v>OBZ</v>
      </c>
      <c r="F26" s="34" t="str">
        <f>+Vstup!$I$2</f>
        <v>6. MČR Obedience, PVA, Praha</v>
      </c>
      <c r="G26" s="131">
        <f t="shared" si="0"/>
        <v>5</v>
      </c>
      <c r="H26" s="35">
        <f>+'25'!$D$14</f>
        <v>216.5</v>
      </c>
      <c r="I26" s="34" t="str">
        <f>+'25'!$H$14</f>
        <v>Velmi dobrý</v>
      </c>
      <c r="K26" s="83">
        <f t="shared" si="1"/>
        <v>216.5</v>
      </c>
      <c r="L26" s="83" t="str">
        <f t="shared" si="2"/>
        <v>nic</v>
      </c>
      <c r="M26" s="83" t="str">
        <f t="shared" si="3"/>
        <v>nic</v>
      </c>
      <c r="N26" s="83" t="str">
        <f t="shared" si="4"/>
        <v>nic</v>
      </c>
    </row>
    <row r="27" spans="1:14">
      <c r="A27" s="162">
        <f>+Vstup!A27</f>
        <v>26</v>
      </c>
      <c r="B27" s="31">
        <f>+Vstup!B27</f>
        <v>0</v>
      </c>
      <c r="C27" s="32">
        <f>+Vstup!C27</f>
        <v>0</v>
      </c>
      <c r="D27" s="33">
        <f>+Vstup!D27</f>
        <v>0</v>
      </c>
      <c r="E27" s="33">
        <f>+Vstup!E27</f>
        <v>0</v>
      </c>
      <c r="F27" s="34" t="str">
        <f>+Vstup!$I$2</f>
        <v>6. MČR Obedience, PVA, Praha</v>
      </c>
      <c r="G27" s="131" t="str">
        <f t="shared" si="0"/>
        <v>nic</v>
      </c>
      <c r="H27" s="35">
        <f>+'26'!$D$14</f>
        <v>0</v>
      </c>
      <c r="I27" s="34" t="b">
        <f>+'26'!$H$14</f>
        <v>0</v>
      </c>
      <c r="K27" s="83">
        <f t="shared" si="1"/>
        <v>0</v>
      </c>
      <c r="L27" s="83" t="str">
        <f t="shared" si="2"/>
        <v>nic</v>
      </c>
      <c r="M27" s="83" t="str">
        <f t="shared" si="3"/>
        <v>nic</v>
      </c>
      <c r="N27" s="83" t="str">
        <f t="shared" si="4"/>
        <v>nic</v>
      </c>
    </row>
    <row r="28" spans="1:14">
      <c r="A28" s="162">
        <f>+Vstup!A28</f>
        <v>27</v>
      </c>
      <c r="B28" s="31">
        <f>+Vstup!B28</f>
        <v>0</v>
      </c>
      <c r="C28" s="32">
        <f>+Vstup!C28</f>
        <v>0</v>
      </c>
      <c r="D28" s="33">
        <f>+Vstup!D28</f>
        <v>0</v>
      </c>
      <c r="E28" s="33">
        <f>+Vstup!E28</f>
        <v>0</v>
      </c>
      <c r="F28" s="34" t="str">
        <f>+Vstup!$I$2</f>
        <v>6. MČR Obedience, PVA, Praha</v>
      </c>
      <c r="G28" s="131" t="str">
        <f t="shared" si="0"/>
        <v>nic</v>
      </c>
      <c r="H28" s="35">
        <f>+'27'!$D$14</f>
        <v>0</v>
      </c>
      <c r="I28" s="34" t="b">
        <f>+'27'!$H$14</f>
        <v>0</v>
      </c>
      <c r="K28" s="83">
        <f t="shared" si="1"/>
        <v>0</v>
      </c>
      <c r="L28" s="83" t="str">
        <f t="shared" si="2"/>
        <v>nic</v>
      </c>
      <c r="M28" s="83" t="str">
        <f t="shared" si="3"/>
        <v>nic</v>
      </c>
      <c r="N28" s="83" t="str">
        <f t="shared" si="4"/>
        <v>nic</v>
      </c>
    </row>
    <row r="29" spans="1:14">
      <c r="A29" s="162">
        <f>+Vstup!A29</f>
        <v>28</v>
      </c>
      <c r="B29" s="31">
        <f>+Vstup!B29</f>
        <v>0</v>
      </c>
      <c r="C29" s="32">
        <f>+Vstup!C29</f>
        <v>0</v>
      </c>
      <c r="D29" s="33">
        <f>+Vstup!D29</f>
        <v>0</v>
      </c>
      <c r="E29" s="33">
        <f>+Vstup!E29</f>
        <v>0</v>
      </c>
      <c r="F29" s="34" t="str">
        <f>+Vstup!$I$2</f>
        <v>6. MČR Obedience, PVA, Praha</v>
      </c>
      <c r="G29" s="131" t="str">
        <f t="shared" si="0"/>
        <v>nic</v>
      </c>
      <c r="H29" s="35">
        <f>+'28'!$D$14</f>
        <v>0</v>
      </c>
      <c r="I29" s="34" t="b">
        <f>+'28'!$H$14</f>
        <v>0</v>
      </c>
      <c r="K29" s="83">
        <f t="shared" si="1"/>
        <v>0</v>
      </c>
      <c r="L29" s="83" t="str">
        <f t="shared" si="2"/>
        <v>nic</v>
      </c>
      <c r="M29" s="83" t="str">
        <f t="shared" si="3"/>
        <v>nic</v>
      </c>
      <c r="N29" s="83" t="str">
        <f t="shared" si="4"/>
        <v>nic</v>
      </c>
    </row>
    <row r="30" spans="1:14">
      <c r="A30" s="162">
        <f>+Vstup!A30</f>
        <v>29</v>
      </c>
      <c r="B30" s="31">
        <f>+Vstup!B30</f>
        <v>0</v>
      </c>
      <c r="C30" s="32">
        <f>+Vstup!C30</f>
        <v>0</v>
      </c>
      <c r="D30" s="33">
        <f>+Vstup!D30</f>
        <v>0</v>
      </c>
      <c r="E30" s="33">
        <f>+Vstup!E30</f>
        <v>0</v>
      </c>
      <c r="F30" s="34" t="str">
        <f>+Vstup!$I$2</f>
        <v>6. MČR Obedience, PVA, Praha</v>
      </c>
      <c r="G30" s="131" t="str">
        <f t="shared" si="0"/>
        <v>nic</v>
      </c>
      <c r="H30" s="35">
        <f>+'29'!$D$14</f>
        <v>0</v>
      </c>
      <c r="I30" s="34" t="b">
        <f>+'29'!$H$14</f>
        <v>0</v>
      </c>
      <c r="K30" s="83">
        <f t="shared" si="1"/>
        <v>0</v>
      </c>
      <c r="L30" s="83" t="str">
        <f t="shared" si="2"/>
        <v>nic</v>
      </c>
      <c r="M30" s="83" t="str">
        <f t="shared" si="3"/>
        <v>nic</v>
      </c>
      <c r="N30" s="83" t="str">
        <f t="shared" si="4"/>
        <v>nic</v>
      </c>
    </row>
    <row r="31" spans="1:14">
      <c r="A31" s="162">
        <f>+Vstup!A31</f>
        <v>30</v>
      </c>
      <c r="B31" s="31">
        <f>+Vstup!B31</f>
        <v>0</v>
      </c>
      <c r="C31" s="32">
        <f>+Vstup!C31</f>
        <v>0</v>
      </c>
      <c r="D31" s="33">
        <f>+Vstup!D31</f>
        <v>0</v>
      </c>
      <c r="E31" s="33">
        <f>+Vstup!E31</f>
        <v>0</v>
      </c>
      <c r="F31" s="34" t="str">
        <f>+Vstup!$I$2</f>
        <v>6. MČR Obedience, PVA, Praha</v>
      </c>
      <c r="G31" s="131" t="str">
        <f t="shared" si="0"/>
        <v>nic</v>
      </c>
      <c r="H31" s="35">
        <f>+'30'!$D$14</f>
        <v>0</v>
      </c>
      <c r="I31" s="34" t="b">
        <f>+'30'!$H$14</f>
        <v>0</v>
      </c>
      <c r="K31" s="83">
        <f t="shared" si="1"/>
        <v>0</v>
      </c>
      <c r="L31" s="83" t="str">
        <f t="shared" si="2"/>
        <v>nic</v>
      </c>
      <c r="M31" s="83" t="str">
        <f t="shared" si="3"/>
        <v>nic</v>
      </c>
      <c r="N31" s="83" t="str">
        <f t="shared" si="4"/>
        <v>nic</v>
      </c>
    </row>
    <row r="32" spans="1:14">
      <c r="A32" s="162">
        <f>+Vstup!A32</f>
        <v>31</v>
      </c>
      <c r="B32" s="31">
        <f>+Vstup!B32</f>
        <v>0</v>
      </c>
      <c r="C32" s="32">
        <f>+Vstup!C32</f>
        <v>0</v>
      </c>
      <c r="D32" s="33">
        <f>+Vstup!D32</f>
        <v>0</v>
      </c>
      <c r="E32" s="33">
        <f>+Vstup!E32</f>
        <v>0</v>
      </c>
      <c r="F32" s="34" t="str">
        <f>+Vstup!$I$2</f>
        <v>6. MČR Obedience, PVA, Praha</v>
      </c>
      <c r="G32" s="131" t="str">
        <f t="shared" si="0"/>
        <v>nic</v>
      </c>
      <c r="H32" s="35">
        <f>+'31'!$D$14</f>
        <v>0</v>
      </c>
      <c r="I32" s="34" t="b">
        <f>+'31'!$H$14</f>
        <v>0</v>
      </c>
      <c r="K32" s="83">
        <f t="shared" si="1"/>
        <v>0</v>
      </c>
      <c r="L32" s="83" t="str">
        <f t="shared" si="2"/>
        <v>nic</v>
      </c>
      <c r="M32" s="83" t="str">
        <f t="shared" si="3"/>
        <v>nic</v>
      </c>
      <c r="N32" s="83" t="str">
        <f t="shared" si="4"/>
        <v>nic</v>
      </c>
    </row>
    <row r="33" spans="1:14">
      <c r="A33" s="162">
        <f>+Vstup!A33</f>
        <v>32</v>
      </c>
      <c r="B33" s="31">
        <f>+Vstup!B33</f>
        <v>0</v>
      </c>
      <c r="C33" s="32">
        <f>+Vstup!C33</f>
        <v>0</v>
      </c>
      <c r="D33" s="33">
        <f>+Vstup!D33</f>
        <v>0</v>
      </c>
      <c r="E33" s="33">
        <f>+Vstup!E33</f>
        <v>0</v>
      </c>
      <c r="F33" s="34" t="str">
        <f>+Vstup!$I$2</f>
        <v>6. MČR Obedience, PVA, Praha</v>
      </c>
      <c r="G33" s="131" t="str">
        <f t="shared" si="0"/>
        <v>nic</v>
      </c>
      <c r="H33" s="35">
        <f>+'32'!$D$14</f>
        <v>0</v>
      </c>
      <c r="I33" s="34" t="b">
        <f>+'32'!$H$14</f>
        <v>0</v>
      </c>
      <c r="K33" s="83">
        <f t="shared" si="1"/>
        <v>0</v>
      </c>
      <c r="L33" s="83" t="str">
        <f t="shared" si="2"/>
        <v>nic</v>
      </c>
      <c r="M33" s="83" t="str">
        <f t="shared" si="3"/>
        <v>nic</v>
      </c>
      <c r="N33" s="83" t="str">
        <f t="shared" si="4"/>
        <v>nic</v>
      </c>
    </row>
    <row r="34" spans="1:14">
      <c r="A34" s="162">
        <f>+Vstup!A34</f>
        <v>33</v>
      </c>
      <c r="B34" s="31">
        <f>+Vstup!B34</f>
        <v>0</v>
      </c>
      <c r="C34" s="32">
        <f>+Vstup!C34</f>
        <v>0</v>
      </c>
      <c r="D34" s="33">
        <f>+Vstup!D34</f>
        <v>0</v>
      </c>
      <c r="E34" s="33">
        <f>+Vstup!E34</f>
        <v>0</v>
      </c>
      <c r="F34" s="34" t="str">
        <f>+Vstup!$I$2</f>
        <v>6. MČR Obedience, PVA, Praha</v>
      </c>
      <c r="G34" s="131" t="str">
        <f t="shared" si="0"/>
        <v>nic</v>
      </c>
      <c r="H34" s="35">
        <f>+'33'!$D$14</f>
        <v>0</v>
      </c>
      <c r="I34" s="34" t="b">
        <f>+'33'!$H$14</f>
        <v>0</v>
      </c>
      <c r="K34" s="83">
        <f t="shared" si="1"/>
        <v>0</v>
      </c>
      <c r="L34" s="83" t="str">
        <f t="shared" si="2"/>
        <v>nic</v>
      </c>
      <c r="M34" s="83" t="str">
        <f t="shared" si="3"/>
        <v>nic</v>
      </c>
      <c r="N34" s="83" t="str">
        <f t="shared" si="4"/>
        <v>nic</v>
      </c>
    </row>
    <row r="35" spans="1:14">
      <c r="A35" s="162">
        <f>+Vstup!A35</f>
        <v>34</v>
      </c>
      <c r="B35" s="31">
        <f>+Vstup!B35</f>
        <v>0</v>
      </c>
      <c r="C35" s="32">
        <f>+Vstup!C35</f>
        <v>0</v>
      </c>
      <c r="D35" s="33">
        <f>+Vstup!D35</f>
        <v>0</v>
      </c>
      <c r="E35" s="33">
        <f>+Vstup!E35</f>
        <v>0</v>
      </c>
      <c r="F35" s="34" t="str">
        <f>+Vstup!$I$2</f>
        <v>6. MČR Obedience, PVA, Praha</v>
      </c>
      <c r="G35" s="131" t="str">
        <f t="shared" si="0"/>
        <v>nic</v>
      </c>
      <c r="H35" s="35">
        <f>+'34'!$D$14</f>
        <v>0</v>
      </c>
      <c r="I35" s="34" t="b">
        <f>+'34'!$H$14</f>
        <v>0</v>
      </c>
      <c r="K35" s="83">
        <f t="shared" si="1"/>
        <v>0</v>
      </c>
      <c r="L35" s="83" t="str">
        <f t="shared" si="2"/>
        <v>nic</v>
      </c>
      <c r="M35" s="83" t="str">
        <f t="shared" si="3"/>
        <v>nic</v>
      </c>
      <c r="N35" s="83" t="str">
        <f t="shared" si="4"/>
        <v>nic</v>
      </c>
    </row>
    <row r="36" spans="1:14">
      <c r="A36" s="162">
        <f>+Vstup!A36</f>
        <v>35</v>
      </c>
      <c r="B36" s="31">
        <f>+Vstup!B36</f>
        <v>0</v>
      </c>
      <c r="C36" s="32">
        <f>+Vstup!C36</f>
        <v>0</v>
      </c>
      <c r="D36" s="33">
        <f>+Vstup!D36</f>
        <v>0</v>
      </c>
      <c r="E36" s="33">
        <f>+Vstup!E36</f>
        <v>0</v>
      </c>
      <c r="F36" s="34" t="str">
        <f>+Vstup!$I$2</f>
        <v>6. MČR Obedience, PVA, Praha</v>
      </c>
      <c r="G36" s="131" t="str">
        <f t="shared" si="0"/>
        <v>nic</v>
      </c>
      <c r="H36" s="35">
        <f>+'35'!$D$14</f>
        <v>0</v>
      </c>
      <c r="I36" s="34" t="b">
        <f>+'35'!$H$14</f>
        <v>0</v>
      </c>
      <c r="K36" s="83">
        <f t="shared" si="1"/>
        <v>0</v>
      </c>
      <c r="L36" s="83" t="str">
        <f t="shared" si="2"/>
        <v>nic</v>
      </c>
      <c r="M36" s="83" t="str">
        <f t="shared" si="3"/>
        <v>nic</v>
      </c>
      <c r="N36" s="83" t="str">
        <f t="shared" si="4"/>
        <v>nic</v>
      </c>
    </row>
    <row r="37" spans="1:14">
      <c r="A37" s="162">
        <f>+Vstup!A37</f>
        <v>36</v>
      </c>
      <c r="B37" s="31">
        <f>+Vstup!B37</f>
        <v>0</v>
      </c>
      <c r="C37" s="32">
        <f>+Vstup!C37</f>
        <v>0</v>
      </c>
      <c r="D37" s="33">
        <f>+Vstup!D37</f>
        <v>0</v>
      </c>
      <c r="E37" s="33">
        <f>+Vstup!E37</f>
        <v>0</v>
      </c>
      <c r="F37" s="34" t="str">
        <f>+Vstup!$I$2</f>
        <v>6. MČR Obedience, PVA, Praha</v>
      </c>
      <c r="G37" s="131" t="str">
        <f t="shared" si="0"/>
        <v>nic</v>
      </c>
      <c r="H37" s="35">
        <f>+'36'!$D$14</f>
        <v>0</v>
      </c>
      <c r="I37" s="34" t="b">
        <f>+'36'!$H$14</f>
        <v>0</v>
      </c>
      <c r="K37" s="83">
        <f t="shared" si="1"/>
        <v>0</v>
      </c>
      <c r="L37" s="83" t="str">
        <f t="shared" si="2"/>
        <v>nic</v>
      </c>
      <c r="M37" s="83" t="str">
        <f t="shared" si="3"/>
        <v>nic</v>
      </c>
      <c r="N37" s="83" t="str">
        <f t="shared" si="4"/>
        <v>nic</v>
      </c>
    </row>
    <row r="38" spans="1:14">
      <c r="A38" s="162">
        <f>+Vstup!A38</f>
        <v>37</v>
      </c>
      <c r="B38" s="31">
        <f>+Vstup!B38</f>
        <v>0</v>
      </c>
      <c r="C38" s="32">
        <f>+Vstup!C38</f>
        <v>0</v>
      </c>
      <c r="D38" s="33">
        <f>+Vstup!D38</f>
        <v>0</v>
      </c>
      <c r="E38" s="33">
        <f>+Vstup!E38</f>
        <v>0</v>
      </c>
      <c r="F38" s="34" t="str">
        <f>+Vstup!$I$2</f>
        <v>6. MČR Obedience, PVA, Praha</v>
      </c>
      <c r="G38" s="131" t="str">
        <f t="shared" si="0"/>
        <v>nic</v>
      </c>
      <c r="H38" s="35">
        <f>+'37'!$D$14</f>
        <v>0</v>
      </c>
      <c r="I38" s="34" t="b">
        <f>+'37'!$H$14</f>
        <v>0</v>
      </c>
      <c r="K38" s="83">
        <f t="shared" si="1"/>
        <v>0</v>
      </c>
      <c r="L38" s="83" t="str">
        <f t="shared" si="2"/>
        <v>nic</v>
      </c>
      <c r="M38" s="83" t="str">
        <f t="shared" si="3"/>
        <v>nic</v>
      </c>
      <c r="N38" s="83" t="str">
        <f t="shared" si="4"/>
        <v>nic</v>
      </c>
    </row>
    <row r="39" spans="1:14">
      <c r="A39" s="162">
        <f>+Vstup!A39</f>
        <v>38</v>
      </c>
      <c r="B39" s="31">
        <f>+Vstup!B39</f>
        <v>0</v>
      </c>
      <c r="C39" s="32">
        <f>+Vstup!C39</f>
        <v>0</v>
      </c>
      <c r="D39" s="33">
        <f>+Vstup!D39</f>
        <v>0</v>
      </c>
      <c r="E39" s="33">
        <f>+Vstup!E39</f>
        <v>0</v>
      </c>
      <c r="F39" s="34" t="str">
        <f>+Vstup!$I$2</f>
        <v>6. MČR Obedience, PVA, Praha</v>
      </c>
      <c r="G39" s="131" t="str">
        <f t="shared" si="0"/>
        <v>nic</v>
      </c>
      <c r="H39" s="35">
        <f>+'38'!$D$14</f>
        <v>0</v>
      </c>
      <c r="I39" s="34" t="b">
        <f>+'38'!$H$14</f>
        <v>0</v>
      </c>
      <c r="K39" s="83">
        <f t="shared" si="1"/>
        <v>0</v>
      </c>
      <c r="L39" s="83" t="str">
        <f t="shared" si="2"/>
        <v>nic</v>
      </c>
      <c r="M39" s="83" t="str">
        <f t="shared" si="3"/>
        <v>nic</v>
      </c>
      <c r="N39" s="83" t="str">
        <f t="shared" si="4"/>
        <v>nic</v>
      </c>
    </row>
    <row r="40" spans="1:14">
      <c r="A40" s="162">
        <f>+Vstup!A40</f>
        <v>39</v>
      </c>
      <c r="B40" s="31">
        <f>+Vstup!B40</f>
        <v>0</v>
      </c>
      <c r="C40" s="32">
        <f>+Vstup!C40</f>
        <v>0</v>
      </c>
      <c r="D40" s="33">
        <f>+Vstup!D40</f>
        <v>0</v>
      </c>
      <c r="E40" s="33">
        <f>+Vstup!E40</f>
        <v>0</v>
      </c>
      <c r="F40" s="34" t="str">
        <f>+Vstup!$I$2</f>
        <v>6. MČR Obedience, PVA, Praha</v>
      </c>
      <c r="G40" s="131" t="str">
        <f t="shared" si="0"/>
        <v>nic</v>
      </c>
      <c r="H40" s="35">
        <f>+'39'!$D$14</f>
        <v>0</v>
      </c>
      <c r="I40" s="34" t="b">
        <f>+'39'!$H$14</f>
        <v>0</v>
      </c>
      <c r="K40" s="83">
        <f t="shared" si="1"/>
        <v>0</v>
      </c>
      <c r="L40" s="83" t="str">
        <f t="shared" si="2"/>
        <v>nic</v>
      </c>
      <c r="M40" s="83" t="str">
        <f t="shared" si="3"/>
        <v>nic</v>
      </c>
      <c r="N40" s="83" t="str">
        <f t="shared" si="4"/>
        <v>nic</v>
      </c>
    </row>
    <row r="41" spans="1:14">
      <c r="A41" s="162">
        <f>+Vstup!A41</f>
        <v>40</v>
      </c>
      <c r="B41" s="31">
        <f>+Vstup!B41</f>
        <v>0</v>
      </c>
      <c r="C41" s="32">
        <f>+Vstup!C41</f>
        <v>0</v>
      </c>
      <c r="D41" s="33">
        <f>+Vstup!D41</f>
        <v>0</v>
      </c>
      <c r="E41" s="33">
        <f>+Vstup!E41</f>
        <v>0</v>
      </c>
      <c r="F41" s="34" t="str">
        <f>+Vstup!$I$2</f>
        <v>6. MČR Obedience, PVA, Praha</v>
      </c>
      <c r="G41" s="131" t="str">
        <f t="shared" si="0"/>
        <v>nic</v>
      </c>
      <c r="H41" s="35">
        <f>+'40'!$D$14</f>
        <v>0</v>
      </c>
      <c r="I41" s="34" t="b">
        <f>+'40'!$H$14</f>
        <v>0</v>
      </c>
      <c r="K41" s="83">
        <f t="shared" si="1"/>
        <v>0</v>
      </c>
      <c r="L41" s="83" t="str">
        <f t="shared" si="2"/>
        <v>nic</v>
      </c>
      <c r="M41" s="83" t="str">
        <f t="shared" si="3"/>
        <v>nic</v>
      </c>
      <c r="N41" s="83" t="str">
        <f t="shared" si="4"/>
        <v>nic</v>
      </c>
    </row>
    <row r="42" spans="1:14">
      <c r="A42" s="162">
        <f>+Vstup!A42</f>
        <v>41</v>
      </c>
      <c r="B42" s="31">
        <f>+Vstup!B42</f>
        <v>0</v>
      </c>
      <c r="C42" s="32">
        <f>+Vstup!C42</f>
        <v>0</v>
      </c>
      <c r="D42" s="33">
        <f>+Vstup!D42</f>
        <v>0</v>
      </c>
      <c r="E42" s="33">
        <f>+Vstup!E42</f>
        <v>0</v>
      </c>
      <c r="F42" s="34" t="str">
        <f>+Vstup!$I$2</f>
        <v>6. MČR Obedience, PVA, Praha</v>
      </c>
      <c r="G42" s="131" t="str">
        <f t="shared" si="0"/>
        <v>nic</v>
      </c>
      <c r="H42" s="35">
        <f>+'41'!$D$14</f>
        <v>0</v>
      </c>
      <c r="I42" s="34" t="b">
        <f>+'41'!$H$14</f>
        <v>0</v>
      </c>
      <c r="K42" s="83">
        <f t="shared" si="1"/>
        <v>0</v>
      </c>
      <c r="L42" s="83" t="str">
        <f t="shared" si="2"/>
        <v>nic</v>
      </c>
      <c r="M42" s="83" t="str">
        <f t="shared" si="3"/>
        <v>nic</v>
      </c>
      <c r="N42" s="83" t="str">
        <f t="shared" si="4"/>
        <v>nic</v>
      </c>
    </row>
    <row r="43" spans="1:14">
      <c r="A43" s="162">
        <f>+Vstup!A43</f>
        <v>42</v>
      </c>
      <c r="B43" s="31">
        <f>+Vstup!B43</f>
        <v>0</v>
      </c>
      <c r="C43" s="32">
        <f>+Vstup!C43</f>
        <v>0</v>
      </c>
      <c r="D43" s="33">
        <f>+Vstup!D43</f>
        <v>0</v>
      </c>
      <c r="E43" s="33">
        <f>+Vstup!E43</f>
        <v>0</v>
      </c>
      <c r="F43" s="34" t="str">
        <f>+Vstup!$I$2</f>
        <v>6. MČR Obedience, PVA, Praha</v>
      </c>
      <c r="G43" s="131" t="str">
        <f t="shared" si="0"/>
        <v>nic</v>
      </c>
      <c r="H43" s="35">
        <f>+'42'!$D$14</f>
        <v>0</v>
      </c>
      <c r="I43" s="34" t="b">
        <f>+'42'!$H$14</f>
        <v>0</v>
      </c>
      <c r="K43" s="83">
        <f t="shared" si="1"/>
        <v>0</v>
      </c>
      <c r="L43" s="83" t="str">
        <f t="shared" si="2"/>
        <v>nic</v>
      </c>
      <c r="M43" s="83" t="str">
        <f t="shared" si="3"/>
        <v>nic</v>
      </c>
      <c r="N43" s="83" t="str">
        <f t="shared" si="4"/>
        <v>nic</v>
      </c>
    </row>
    <row r="44" spans="1:14">
      <c r="A44" s="162">
        <f>+Vstup!A44</f>
        <v>43</v>
      </c>
      <c r="B44" s="31">
        <f>+Vstup!B44</f>
        <v>0</v>
      </c>
      <c r="C44" s="32">
        <f>+Vstup!C44</f>
        <v>0</v>
      </c>
      <c r="D44" s="33">
        <f>+Vstup!D44</f>
        <v>0</v>
      </c>
      <c r="E44" s="33">
        <f>+Vstup!E44</f>
        <v>0</v>
      </c>
      <c r="F44" s="34" t="str">
        <f>+Vstup!$I$2</f>
        <v>6. MČR Obedience, PVA, Praha</v>
      </c>
      <c r="G44" s="131" t="str">
        <f t="shared" si="0"/>
        <v>nic</v>
      </c>
      <c r="H44" s="35">
        <f>+'43'!$D$14</f>
        <v>0</v>
      </c>
      <c r="I44" s="34" t="b">
        <f>+'43'!$H$14</f>
        <v>0</v>
      </c>
      <c r="K44" s="83">
        <f t="shared" si="1"/>
        <v>0</v>
      </c>
      <c r="L44" s="83" t="str">
        <f t="shared" si="2"/>
        <v>nic</v>
      </c>
      <c r="M44" s="83" t="str">
        <f t="shared" si="3"/>
        <v>nic</v>
      </c>
      <c r="N44" s="83" t="str">
        <f t="shared" si="4"/>
        <v>nic</v>
      </c>
    </row>
    <row r="45" spans="1:14">
      <c r="A45" s="162">
        <f>+Vstup!A45</f>
        <v>44</v>
      </c>
      <c r="B45" s="31">
        <f>+Vstup!B45</f>
        <v>0</v>
      </c>
      <c r="C45" s="32">
        <f>+Vstup!C45</f>
        <v>0</v>
      </c>
      <c r="D45" s="33">
        <f>+Vstup!D45</f>
        <v>0</v>
      </c>
      <c r="E45" s="33">
        <f>+Vstup!E45</f>
        <v>0</v>
      </c>
      <c r="F45" s="34" t="str">
        <f>+Vstup!$I$2</f>
        <v>6. MČR Obedience, PVA, Praha</v>
      </c>
      <c r="G45" s="131" t="str">
        <f t="shared" si="0"/>
        <v>nic</v>
      </c>
      <c r="H45" s="35">
        <f>+'44'!$D$14</f>
        <v>0</v>
      </c>
      <c r="I45" s="34" t="b">
        <f>+'44'!$H$14</f>
        <v>0</v>
      </c>
      <c r="K45" s="83">
        <f t="shared" si="1"/>
        <v>0</v>
      </c>
      <c r="L45" s="83" t="str">
        <f t="shared" si="2"/>
        <v>nic</v>
      </c>
      <c r="M45" s="83" t="str">
        <f t="shared" si="3"/>
        <v>nic</v>
      </c>
      <c r="N45" s="83" t="str">
        <f t="shared" si="4"/>
        <v>nic</v>
      </c>
    </row>
    <row r="46" spans="1:14">
      <c r="A46" s="162">
        <f>+Vstup!A46</f>
        <v>45</v>
      </c>
      <c r="B46" s="31">
        <f>+Vstup!B46</f>
        <v>0</v>
      </c>
      <c r="C46" s="32">
        <f>+Vstup!C46</f>
        <v>0</v>
      </c>
      <c r="D46" s="33">
        <f>+Vstup!D46</f>
        <v>0</v>
      </c>
      <c r="E46" s="33">
        <f>+Vstup!E46</f>
        <v>0</v>
      </c>
      <c r="F46" s="34" t="str">
        <f>+Vstup!$I$2</f>
        <v>6. MČR Obedience, PVA, Praha</v>
      </c>
      <c r="G46" s="131" t="str">
        <f t="shared" si="0"/>
        <v>nic</v>
      </c>
      <c r="H46" s="35">
        <f>+'45'!$D$14</f>
        <v>0</v>
      </c>
      <c r="I46" s="34" t="b">
        <f>+'45'!$H$14</f>
        <v>0</v>
      </c>
      <c r="K46" s="83">
        <f t="shared" si="1"/>
        <v>0</v>
      </c>
      <c r="L46" s="83" t="str">
        <f t="shared" si="2"/>
        <v>nic</v>
      </c>
      <c r="M46" s="83" t="str">
        <f t="shared" si="3"/>
        <v>nic</v>
      </c>
      <c r="N46" s="83" t="str">
        <f t="shared" si="4"/>
        <v>nic</v>
      </c>
    </row>
    <row r="47" spans="1:14">
      <c r="A47" s="162">
        <f>+Vstup!A47</f>
        <v>46</v>
      </c>
      <c r="B47" s="31">
        <f>+Vstup!B47</f>
        <v>0</v>
      </c>
      <c r="C47" s="32">
        <f>+Vstup!C47</f>
        <v>0</v>
      </c>
      <c r="D47" s="33">
        <f>+Vstup!D47</f>
        <v>0</v>
      </c>
      <c r="E47" s="33">
        <f>+Vstup!E47</f>
        <v>0</v>
      </c>
      <c r="F47" s="34" t="str">
        <f>+Vstup!$I$2</f>
        <v>6. MČR Obedience, PVA, Praha</v>
      </c>
      <c r="G47" s="131" t="str">
        <f t="shared" si="0"/>
        <v>nic</v>
      </c>
      <c r="H47" s="35">
        <f>+'46'!$D$14</f>
        <v>0</v>
      </c>
      <c r="I47" s="34" t="b">
        <f>+'46'!$H$14</f>
        <v>0</v>
      </c>
      <c r="K47" s="83">
        <f t="shared" si="1"/>
        <v>0</v>
      </c>
      <c r="L47" s="83" t="str">
        <f t="shared" si="2"/>
        <v>nic</v>
      </c>
      <c r="M47" s="83" t="str">
        <f t="shared" si="3"/>
        <v>nic</v>
      </c>
      <c r="N47" s="83" t="str">
        <f t="shared" si="4"/>
        <v>nic</v>
      </c>
    </row>
    <row r="48" spans="1:14">
      <c r="A48" s="162">
        <f>+Vstup!A48</f>
        <v>47</v>
      </c>
      <c r="B48" s="31">
        <f>+Vstup!B48</f>
        <v>0</v>
      </c>
      <c r="C48" s="32">
        <f>+Vstup!C48</f>
        <v>0</v>
      </c>
      <c r="D48" s="33">
        <f>+Vstup!D48</f>
        <v>0</v>
      </c>
      <c r="E48" s="33">
        <f>+Vstup!E48</f>
        <v>0</v>
      </c>
      <c r="F48" s="34" t="str">
        <f>+Vstup!$I$2</f>
        <v>6. MČR Obedience, PVA, Praha</v>
      </c>
      <c r="G48" s="131" t="str">
        <f t="shared" si="0"/>
        <v>nic</v>
      </c>
      <c r="H48" s="35">
        <f>+'47'!$D$14</f>
        <v>0</v>
      </c>
      <c r="I48" s="34" t="b">
        <f>+'47'!$H$14</f>
        <v>0</v>
      </c>
      <c r="K48" s="83">
        <f t="shared" si="1"/>
        <v>0</v>
      </c>
      <c r="L48" s="83" t="str">
        <f t="shared" si="2"/>
        <v>nic</v>
      </c>
      <c r="M48" s="83" t="str">
        <f t="shared" si="3"/>
        <v>nic</v>
      </c>
      <c r="N48" s="83" t="str">
        <f t="shared" si="4"/>
        <v>nic</v>
      </c>
    </row>
    <row r="49" spans="1:14">
      <c r="A49" s="162">
        <f>+Vstup!A49</f>
        <v>48</v>
      </c>
      <c r="B49" s="31">
        <f>+Vstup!B49</f>
        <v>0</v>
      </c>
      <c r="C49" s="32">
        <f>+Vstup!C49</f>
        <v>0</v>
      </c>
      <c r="D49" s="33">
        <f>+Vstup!D49</f>
        <v>0</v>
      </c>
      <c r="E49" s="33">
        <f>+Vstup!E49</f>
        <v>0</v>
      </c>
      <c r="F49" s="34" t="str">
        <f>+Vstup!$I$2</f>
        <v>6. MČR Obedience, PVA, Praha</v>
      </c>
      <c r="G49" s="131" t="str">
        <f t="shared" si="0"/>
        <v>nic</v>
      </c>
      <c r="H49" s="35">
        <f>+'48'!$D$14</f>
        <v>0</v>
      </c>
      <c r="I49" s="34" t="b">
        <f>+'48'!$H$14</f>
        <v>0</v>
      </c>
      <c r="K49" s="83">
        <f t="shared" si="1"/>
        <v>0</v>
      </c>
      <c r="L49" s="83" t="str">
        <f t="shared" si="2"/>
        <v>nic</v>
      </c>
      <c r="M49" s="83" t="str">
        <f t="shared" si="3"/>
        <v>nic</v>
      </c>
      <c r="N49" s="83" t="str">
        <f t="shared" si="4"/>
        <v>nic</v>
      </c>
    </row>
    <row r="50" spans="1:14">
      <c r="A50" s="162">
        <f>+Vstup!A50</f>
        <v>49</v>
      </c>
      <c r="B50" s="31">
        <f>+Vstup!B50</f>
        <v>0</v>
      </c>
      <c r="C50" s="32">
        <f>+Vstup!C50</f>
        <v>0</v>
      </c>
      <c r="D50" s="33">
        <f>+Vstup!D50</f>
        <v>0</v>
      </c>
      <c r="E50" s="33">
        <f>+Vstup!E50</f>
        <v>0</v>
      </c>
      <c r="F50" s="34" t="str">
        <f>+Vstup!$I$2</f>
        <v>6. MČR Obedience, PVA, Praha</v>
      </c>
      <c r="G50" s="131" t="str">
        <f t="shared" si="0"/>
        <v>nic</v>
      </c>
      <c r="H50" s="35">
        <f>+'49'!$D$14</f>
        <v>0</v>
      </c>
      <c r="I50" s="34" t="b">
        <f>+'49'!$H$14</f>
        <v>0</v>
      </c>
      <c r="K50" s="83">
        <f t="shared" si="1"/>
        <v>0</v>
      </c>
      <c r="L50" s="83" t="str">
        <f t="shared" si="2"/>
        <v>nic</v>
      </c>
      <c r="M50" s="83" t="str">
        <f t="shared" si="3"/>
        <v>nic</v>
      </c>
      <c r="N50" s="83" t="str">
        <f t="shared" si="4"/>
        <v>nic</v>
      </c>
    </row>
    <row r="51" spans="1:14" ht="13.5" thickBot="1">
      <c r="A51" s="163">
        <f>+Vstup!A51</f>
        <v>50</v>
      </c>
      <c r="B51" s="164">
        <f>+Vstup!B51</f>
        <v>0</v>
      </c>
      <c r="C51" s="165">
        <f>+Vstup!C51</f>
        <v>0</v>
      </c>
      <c r="D51" s="166">
        <f>+Vstup!D51</f>
        <v>0</v>
      </c>
      <c r="E51" s="166">
        <f>+Vstup!E51</f>
        <v>0</v>
      </c>
      <c r="F51" s="167" t="str">
        <f>+Vstup!$I$2</f>
        <v>6. MČR Obedience, PVA, Praha</v>
      </c>
      <c r="G51" s="168" t="str">
        <f t="shared" si="0"/>
        <v>nic</v>
      </c>
      <c r="H51" s="169">
        <f>+'50'!$D$14</f>
        <v>0</v>
      </c>
      <c r="I51" s="167" t="b">
        <f>+'50'!$H$14</f>
        <v>0</v>
      </c>
      <c r="K51" s="83">
        <f t="shared" si="1"/>
        <v>0</v>
      </c>
      <c r="L51" s="83" t="str">
        <f t="shared" si="2"/>
        <v>nic</v>
      </c>
      <c r="M51" s="83" t="str">
        <f t="shared" si="3"/>
        <v>nic</v>
      </c>
      <c r="N51" s="83" t="str">
        <f t="shared" si="4"/>
        <v>nic</v>
      </c>
    </row>
  </sheetData>
  <sheetProtection password="CA6F" sheet="1"/>
  <phoneticPr fontId="1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3" orientation="landscape" horizontalDpi="4294967294" verticalDpi="4294967294" r:id="rId1"/>
  <headerFooter alignWithMargins="0">
    <oddHeader xml:space="preserve">&amp;C&amp;"Arial,Tučné"&amp;26Výsledková listina OBEDIENCE CZ 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indexed="45"/>
    <pageSetUpPr autoPageBreaks="0" fitToPage="1"/>
  </sheetPr>
  <dimension ref="A1:J28"/>
  <sheetViews>
    <sheetView showGridLines="0" workbookViewId="0">
      <selection activeCell="E20" sqref="E20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 t="str">
        <f>+Vstup!B19</f>
        <v>Háková Dana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 t="str">
        <f>+Vstup!C19</f>
        <v>Antigona z Nového Malína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 t="str">
        <f>+Vstup!D19</f>
        <v>bílý švýcarský ovčák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 t="str">
        <f>+Vstup!E19</f>
        <v>OBZ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str">
        <f>IF((C8="OBZ"),(Vstup!T2),IF((C8="OB1"),(Vstup!T20),IF((C8="OB2"),(Vstup!T38),IF((C8="OB3"),(Vstup!T56)))))</f>
        <v>280,0 - 224,0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str">
        <f>IF((C8="OBZ"),(Vstup!T3),IF((C8="OB1"),(Vstup!T21),IF((C8="OB2"),(Vstup!T39),IF((C8="OB3"),(Vstup!T57)))))</f>
        <v>223,9 - 196,0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str">
        <f>IF((C8="OBZ"),(Vstup!T4),IF((C8="OB1"),(Vstup!T22),IF((C8="OB2"),(Vstup!T40),IF((C8="OB3"),(Vstup!T58)))))</f>
        <v>195,9 - 140,0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185.5</v>
      </c>
      <c r="E14" s="18" t="s">
        <v>70</v>
      </c>
      <c r="F14" s="18"/>
      <c r="G14" s="19"/>
      <c r="H14" s="57" t="str">
        <f>IF((C8)="OBZ",(A15),IF((C8)="OB1",(A16),IF((C8)="OB2",(A17),IF((C8)="OB3",(A18)))))</f>
        <v>Dobrý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Dobrý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Dobrý</v>
      </c>
      <c r="B16" s="69">
        <v>1</v>
      </c>
      <c r="C16" s="210" t="str">
        <f>IF((C8="OBZ"),(Vstup!P7),IF((C8="OB1"),(Vstup!P25),IF((C8="OB2"),(Vstup!P43),IF((C8="OB3"),(Vstup!P61)))))</f>
        <v>Odložení vleže ve skupině</v>
      </c>
      <c r="D16" s="210"/>
      <c r="E16" s="9">
        <v>9</v>
      </c>
      <c r="F16" s="9">
        <v>9.5</v>
      </c>
      <c r="G16" s="58">
        <f>IF((C8="OBZ"),(Vstup!S7),IF((C8="OB1"),(Vstup!S25),IF((C8="OB2"),(Vstup!S43),IF((C8="OB3"),(Vstup!S61)))))</f>
        <v>2</v>
      </c>
      <c r="H16" s="144">
        <f>((E16+F16)*G16)/2</f>
        <v>18.5</v>
      </c>
      <c r="I16" s="59">
        <f t="shared" ref="I16:I25" si="0">IF(D16=0,E16*2,D16+E16)/2</f>
        <v>9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str">
        <f>IF((C8="OBZ"),(Vstup!P8),IF((C8="OB1"),(Vstup!P26),IF((C8="OB2"),(Vstup!P44),IF((C8="OB3"),(Vstup!P62)))))</f>
        <v>Aport</v>
      </c>
      <c r="D17" s="211"/>
      <c r="E17" s="7">
        <v>9</v>
      </c>
      <c r="F17" s="7">
        <v>9</v>
      </c>
      <c r="G17" s="60">
        <f>IF((C8="OBZ"),(Vstup!S8),IF((C8="OB1"),(Vstup!S26),IF((C8="OB2"),(Vstup!S44),IF((C8="OB3"),(Vstup!S62)))))</f>
        <v>3</v>
      </c>
      <c r="H17" s="145">
        <f t="shared" ref="H17:H25" si="1">((E17+F17)*G17)/2</f>
        <v>27</v>
      </c>
      <c r="I17" s="59">
        <f t="shared" si="0"/>
        <v>9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str">
        <f>IF((C8="OBZ"),(Vstup!P9),IF((C8="OB1"),(Vstup!P27),IF((C8="OB2"),(Vstup!P45),IF((C8="OB3"),(Vstup!P63)))))</f>
        <v>Odložení za chůze do sedu</v>
      </c>
      <c r="D18" s="204"/>
      <c r="E18" s="7">
        <v>8.5</v>
      </c>
      <c r="F18" s="7">
        <v>9</v>
      </c>
      <c r="G18" s="60">
        <f>IF((C8="OBZ"),(Vstup!S9),IF((C8="OB1"),(Vstup!S27),IF((C8="OB2"),(Vstup!S45),IF((C8="OB3"),(Vstup!S63)))))</f>
        <v>3</v>
      </c>
      <c r="H18" s="145">
        <f t="shared" si="1"/>
        <v>26.25</v>
      </c>
      <c r="I18" s="59">
        <f t="shared" si="0"/>
        <v>8.5</v>
      </c>
      <c r="J18" s="43"/>
    </row>
    <row r="19" spans="1:10" ht="14.25" customHeight="1">
      <c r="A19" s="70"/>
      <c r="B19" s="26">
        <v>4</v>
      </c>
      <c r="C19" s="204" t="str">
        <f>IF((C8="OBZ"),(Vstup!P10),IF((C8="OB1"),(Vstup!P28),IF((C8="OB2"),(Vstup!P46),IF((C8="OB3"),(Vstup!P64)))))</f>
        <v>Odložení za chůze do lehu</v>
      </c>
      <c r="D19" s="204"/>
      <c r="E19" s="7">
        <v>0</v>
      </c>
      <c r="F19" s="7">
        <v>0</v>
      </c>
      <c r="G19" s="60">
        <f>IF((C8="OBZ"),(Vstup!S10),IF((C8="OB1"),(Vstup!S28),IF((C8="OB2"),(Vstup!S46),IF((C8="OB3"),(Vstup!S64)))))</f>
        <v>3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str">
        <f>IF((C8="OBZ"),(Vstup!P11),IF((C8="OB1"),(Vstup!P29),IF((C8="OB2"),(Vstup!P47),IF((C8="OB3"),(Vstup!P65)))))</f>
        <v>Chůze u nohy</v>
      </c>
      <c r="D20" s="204"/>
      <c r="E20" s="7">
        <v>9.5</v>
      </c>
      <c r="F20" s="7">
        <v>9</v>
      </c>
      <c r="G20" s="60">
        <f>IF((C8="OBZ"),(Vstup!S11),IF((C8="OB1"),(Vstup!S29),IF((C8="OB2"),(Vstup!S47),IF((C8="OB3"),(Vstup!S65)))))</f>
        <v>3</v>
      </c>
      <c r="H20" s="145">
        <f t="shared" si="1"/>
        <v>27.75</v>
      </c>
      <c r="I20" s="59">
        <f t="shared" si="0"/>
        <v>9.5</v>
      </c>
      <c r="J20" s="43"/>
    </row>
    <row r="21" spans="1:10" ht="14.25" customHeight="1">
      <c r="A21" s="70"/>
      <c r="B21" s="26">
        <v>6</v>
      </c>
      <c r="C21" s="204" t="str">
        <f>IF((C8="OBZ"),(Vstup!P12),IF((C8="OB1"),(Vstup!P30),IF((C8="OB2"),(Vstup!P48),IF((C8="OB3"),(Vstup!P66)))))</f>
        <v>Polohy na dálku</v>
      </c>
      <c r="D21" s="204"/>
      <c r="E21" s="7">
        <v>0</v>
      </c>
      <c r="F21" s="7">
        <v>0</v>
      </c>
      <c r="G21" s="60">
        <f>IF((C8="OBZ"),(Vstup!S12),IF((C8="OB1"),(Vstup!S30),IF((C8="OB2"),(Vstup!S48),IF((C8="OB3"),(Vstup!S66)))))</f>
        <v>3</v>
      </c>
      <c r="H21" s="145">
        <f t="shared" si="1"/>
        <v>0</v>
      </c>
      <c r="I21" s="59">
        <f t="shared" si="0"/>
        <v>0</v>
      </c>
      <c r="J21" s="43"/>
    </row>
    <row r="22" spans="1:10" ht="14.25" customHeight="1">
      <c r="A22" s="70"/>
      <c r="B22" s="26">
        <v>7</v>
      </c>
      <c r="C22" s="204" t="str">
        <f>IF((C8="OBZ"),(Vstup!P13),IF((C8="OB1"),(Vstup!P31),IF((C8="OB2"),(Vstup!P49),IF((C8="OB3"),(Vstup!P67)))))</f>
        <v>Přivolání</v>
      </c>
      <c r="D22" s="204"/>
      <c r="E22" s="7">
        <v>6</v>
      </c>
      <c r="F22" s="7">
        <v>6.5</v>
      </c>
      <c r="G22" s="60">
        <f>IF((C8="OBZ"),(Vstup!S13),IF((C8="OB1"),(Vstup!S31),IF((C8="OB2"),(Vstup!S49),IF((C8="OB3"),(Vstup!S67)))))</f>
        <v>3</v>
      </c>
      <c r="H22" s="145">
        <f t="shared" si="1"/>
        <v>18.75</v>
      </c>
      <c r="I22" s="59">
        <f t="shared" si="0"/>
        <v>6</v>
      </c>
      <c r="J22" s="43"/>
    </row>
    <row r="23" spans="1:10" ht="14.25" customHeight="1">
      <c r="A23" s="70"/>
      <c r="B23" s="26">
        <v>8</v>
      </c>
      <c r="C23" s="204" t="str">
        <f>IF((C8="OBZ"),(Vstup!P14),IF((C8="OB1"),(Vstup!P32),IF((C8="OB2"),(Vstup!P50),IF((C8="OB3"),(Vstup!P68)))))</f>
        <v>Skok přes překážku</v>
      </c>
      <c r="D23" s="204"/>
      <c r="E23" s="7">
        <v>9</v>
      </c>
      <c r="F23" s="7">
        <v>8</v>
      </c>
      <c r="G23" s="60">
        <f>IF((C8="OBZ"),(Vstup!S14),IF((C8="OB1"),(Vstup!S32),IF((C8="OB2"),(Vstup!S50),IF((C8="OB3"),(Vstup!S68)))))</f>
        <v>3</v>
      </c>
      <c r="H23" s="145">
        <f t="shared" si="1"/>
        <v>25.5</v>
      </c>
      <c r="I23" s="59">
        <f t="shared" si="0"/>
        <v>9</v>
      </c>
      <c r="J23" s="43"/>
    </row>
    <row r="24" spans="1:10" ht="14.25" customHeight="1">
      <c r="A24" s="70"/>
      <c r="B24" s="26">
        <v>9</v>
      </c>
      <c r="C24" s="204" t="str">
        <f>IF((C8="OBZ"),(Vstup!P15),IF((C8="OB1"),(Vstup!P33),IF((C8="OB2"),(Vstup!P51),IF((C8="OB3"),(Vstup!P69)))))</f>
        <v>Vyslání do čtverce</v>
      </c>
      <c r="D24" s="204"/>
      <c r="E24" s="7">
        <v>7.5</v>
      </c>
      <c r="F24" s="7">
        <v>7</v>
      </c>
      <c r="G24" s="60">
        <f>IF((C8="OBZ"),(Vstup!S15),IF((C8="OB1"),(Vstup!S33),IF((C8="OB2"),(Vstup!S51),IF((C8="OB3"),(Vstup!S69)))))</f>
        <v>3</v>
      </c>
      <c r="H24" s="145">
        <f t="shared" si="1"/>
        <v>21.75</v>
      </c>
      <c r="I24" s="59">
        <f t="shared" si="0"/>
        <v>7.5</v>
      </c>
      <c r="J24" s="43"/>
    </row>
    <row r="25" spans="1:10" ht="14.25" customHeight="1" thickBot="1">
      <c r="A25" s="70"/>
      <c r="B25" s="71">
        <v>10</v>
      </c>
      <c r="C25" s="203" t="str">
        <f>IF((C8="OBZ"),(Vstup!P16),IF((C8="OB1"),(Vstup!P34),IF((C8="OB2"),(Vstup!P52),IF((C8="OB3"),(Vstup!P70)))))</f>
        <v>Všeobecný dojem</v>
      </c>
      <c r="D25" s="203"/>
      <c r="E25" s="8">
        <v>10</v>
      </c>
      <c r="F25" s="8">
        <v>10</v>
      </c>
      <c r="G25" s="61">
        <f>IF((C8="OBZ"),(Vstup!S16),IF((C8="OB1"),(Vstup!S34),IF((C8="OB2"),(Vstup!S52),IF((C8="OB3"),(Vstup!S70)))))</f>
        <v>2</v>
      </c>
      <c r="H25" s="146">
        <f t="shared" si="1"/>
        <v>20</v>
      </c>
      <c r="I25" s="59">
        <f t="shared" si="0"/>
        <v>10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185.5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3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indexed="45"/>
    <pageSetUpPr autoPageBreaks="0" fitToPage="1"/>
  </sheetPr>
  <dimension ref="A1:J28"/>
  <sheetViews>
    <sheetView showGridLines="0" topLeftCell="A5" workbookViewId="0">
      <selection activeCell="E24" sqref="E24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 t="str">
        <f>+Vstup!B20</f>
        <v>Sommrová Jana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 t="str">
        <f>+Vstup!C20</f>
        <v>Decent Demon z Kovárny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 t="str">
        <f>+Vstup!D20</f>
        <v>belgický ovčák tervueren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 t="str">
        <f>+Vstup!E20</f>
        <v>OBZ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str">
        <f>IF((C8="OBZ"),(Vstup!T2),IF((C8="OB1"),(Vstup!T20),IF((C8="OB2"),(Vstup!T38),IF((C8="OB3"),(Vstup!T56)))))</f>
        <v>280,0 - 224,0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str">
        <f>IF((C8="OBZ"),(Vstup!T3),IF((C8="OB1"),(Vstup!T21),IF((C8="OB2"),(Vstup!T39),IF((C8="OB3"),(Vstup!T57)))))</f>
        <v>223,9 - 196,0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str">
        <f>IF((C8="OBZ"),(Vstup!T4),IF((C8="OB1"),(Vstup!T22),IF((C8="OB2"),(Vstup!T40),IF((C8="OB3"),(Vstup!T58)))))</f>
        <v>195,9 - 140,0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213</v>
      </c>
      <c r="E14" s="18" t="s">
        <v>70</v>
      </c>
      <c r="F14" s="18"/>
      <c r="G14" s="19"/>
      <c r="H14" s="57" t="str">
        <f>IF((C8)="OBZ",(A15),IF((C8)="OB1",(A16),IF((C8)="OB2",(A17),IF((C8)="OB3",(A18)))))</f>
        <v>Velmi dobrý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Velmi dobrý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Velmi dobrý</v>
      </c>
      <c r="B16" s="69">
        <v>1</v>
      </c>
      <c r="C16" s="210" t="str">
        <f>IF((C8="OBZ"),(Vstup!P7),IF((C8="OB1"),(Vstup!P25),IF((C8="OB2"),(Vstup!P43),IF((C8="OB3"),(Vstup!P61)))))</f>
        <v>Odložení vleže ve skupině</v>
      </c>
      <c r="D16" s="210"/>
      <c r="E16" s="9">
        <v>10</v>
      </c>
      <c r="F16" s="9">
        <v>10</v>
      </c>
      <c r="G16" s="58">
        <f>IF((C8="OBZ"),(Vstup!S7),IF((C8="OB1"),(Vstup!S25),IF((C8="OB2"),(Vstup!S43),IF((C8="OB3"),(Vstup!S61)))))</f>
        <v>2</v>
      </c>
      <c r="H16" s="144">
        <f>((E16+F16)*G16)/2</f>
        <v>20</v>
      </c>
      <c r="I16" s="59">
        <f t="shared" ref="I16:I25" si="0">IF(D16=0,E16*2,D16+E16)/2</f>
        <v>10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Dobrý</v>
      </c>
      <c r="B17" s="26">
        <v>2</v>
      </c>
      <c r="C17" s="211" t="str">
        <f>IF((C8="OBZ"),(Vstup!P8),IF((C8="OB1"),(Vstup!P26),IF((C8="OB2"),(Vstup!P44),IF((C8="OB3"),(Vstup!P62)))))</f>
        <v>Aport</v>
      </c>
      <c r="D17" s="211"/>
      <c r="E17" s="7">
        <v>6</v>
      </c>
      <c r="F17" s="7">
        <v>6.5</v>
      </c>
      <c r="G17" s="60">
        <f>IF((C8="OBZ"),(Vstup!S8),IF((C8="OB1"),(Vstup!S26),IF((C8="OB2"),(Vstup!S44),IF((C8="OB3"),(Vstup!S62)))))</f>
        <v>3</v>
      </c>
      <c r="H17" s="145">
        <f t="shared" ref="H17:H25" si="1">((E17+F17)*G17)/2</f>
        <v>18.75</v>
      </c>
      <c r="I17" s="59">
        <f t="shared" si="0"/>
        <v>6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Dobrý</v>
      </c>
      <c r="B18" s="26">
        <v>3</v>
      </c>
      <c r="C18" s="204" t="str">
        <f>IF((C8="OBZ"),(Vstup!P9),IF((C8="OB1"),(Vstup!P27),IF((C8="OB2"),(Vstup!P45),IF((C8="OB3"),(Vstup!P63)))))</f>
        <v>Odložení za chůze do sedu</v>
      </c>
      <c r="D18" s="204"/>
      <c r="E18" s="7">
        <v>7</v>
      </c>
      <c r="F18" s="7">
        <v>6.5</v>
      </c>
      <c r="G18" s="60">
        <f>IF((C8="OBZ"),(Vstup!S9),IF((C8="OB1"),(Vstup!S27),IF((C8="OB2"),(Vstup!S45),IF((C8="OB3"),(Vstup!S63)))))</f>
        <v>3</v>
      </c>
      <c r="H18" s="145">
        <f t="shared" si="1"/>
        <v>20.25</v>
      </c>
      <c r="I18" s="59">
        <f t="shared" si="0"/>
        <v>7</v>
      </c>
      <c r="J18" s="43"/>
    </row>
    <row r="19" spans="1:10" ht="14.25" customHeight="1">
      <c r="A19" s="70"/>
      <c r="B19" s="26">
        <v>4</v>
      </c>
      <c r="C19" s="204" t="str">
        <f>IF((C8="OBZ"),(Vstup!P10),IF((C8="OB1"),(Vstup!P28),IF((C8="OB2"),(Vstup!P46),IF((C8="OB3"),(Vstup!P64)))))</f>
        <v>Odložení za chůze do lehu</v>
      </c>
      <c r="D19" s="204"/>
      <c r="E19" s="7">
        <v>6</v>
      </c>
      <c r="F19" s="7">
        <v>6.5</v>
      </c>
      <c r="G19" s="60">
        <f>IF((C8="OBZ"),(Vstup!S10),IF((C8="OB1"),(Vstup!S28),IF((C8="OB2"),(Vstup!S46),IF((C8="OB3"),(Vstup!S64)))))</f>
        <v>3</v>
      </c>
      <c r="H19" s="145">
        <f t="shared" si="1"/>
        <v>18.75</v>
      </c>
      <c r="I19" s="59">
        <f t="shared" si="0"/>
        <v>6</v>
      </c>
      <c r="J19" s="43"/>
    </row>
    <row r="20" spans="1:10" ht="14.25" customHeight="1">
      <c r="A20" s="70"/>
      <c r="B20" s="26">
        <v>5</v>
      </c>
      <c r="C20" s="204" t="str">
        <f>IF((C8="OBZ"),(Vstup!P11),IF((C8="OB1"),(Vstup!P29),IF((C8="OB2"),(Vstup!P47),IF((C8="OB3"),(Vstup!P65)))))</f>
        <v>Chůze u nohy</v>
      </c>
      <c r="D20" s="204"/>
      <c r="E20" s="7">
        <v>8</v>
      </c>
      <c r="F20" s="7">
        <v>10</v>
      </c>
      <c r="G20" s="60">
        <f>IF((C8="OBZ"),(Vstup!S11),IF((C8="OB1"),(Vstup!S29),IF((C8="OB2"),(Vstup!S47),IF((C8="OB3"),(Vstup!S65)))))</f>
        <v>3</v>
      </c>
      <c r="H20" s="145">
        <f t="shared" si="1"/>
        <v>27</v>
      </c>
      <c r="I20" s="59">
        <f t="shared" si="0"/>
        <v>8</v>
      </c>
      <c r="J20" s="43"/>
    </row>
    <row r="21" spans="1:10" ht="14.25" customHeight="1">
      <c r="A21" s="70"/>
      <c r="B21" s="26">
        <v>6</v>
      </c>
      <c r="C21" s="204" t="str">
        <f>IF((C8="OBZ"),(Vstup!P12),IF((C8="OB1"),(Vstup!P30),IF((C8="OB2"),(Vstup!P48),IF((C8="OB3"),(Vstup!P66)))))</f>
        <v>Polohy na dálku</v>
      </c>
      <c r="D21" s="204"/>
      <c r="E21" s="7">
        <v>6.5</v>
      </c>
      <c r="F21" s="7">
        <v>7</v>
      </c>
      <c r="G21" s="60">
        <f>IF((C8="OBZ"),(Vstup!S12),IF((C8="OB1"),(Vstup!S30),IF((C8="OB2"),(Vstup!S48),IF((C8="OB3"),(Vstup!S66)))))</f>
        <v>3</v>
      </c>
      <c r="H21" s="145">
        <f t="shared" si="1"/>
        <v>20.25</v>
      </c>
      <c r="I21" s="59">
        <f t="shared" si="0"/>
        <v>6.5</v>
      </c>
      <c r="J21" s="43"/>
    </row>
    <row r="22" spans="1:10" ht="14.25" customHeight="1">
      <c r="A22" s="70"/>
      <c r="B22" s="26">
        <v>7</v>
      </c>
      <c r="C22" s="204" t="str">
        <f>IF((C8="OBZ"),(Vstup!P13),IF((C8="OB1"),(Vstup!P31),IF((C8="OB2"),(Vstup!P49),IF((C8="OB3"),(Vstup!P67)))))</f>
        <v>Přivolání</v>
      </c>
      <c r="D22" s="204"/>
      <c r="E22" s="7">
        <v>7</v>
      </c>
      <c r="F22" s="7">
        <v>6.5</v>
      </c>
      <c r="G22" s="60">
        <f>IF((C8="OBZ"),(Vstup!S13),IF((C8="OB1"),(Vstup!S31),IF((C8="OB2"),(Vstup!S49),IF((C8="OB3"),(Vstup!S67)))))</f>
        <v>3</v>
      </c>
      <c r="H22" s="145">
        <f t="shared" si="1"/>
        <v>20.25</v>
      </c>
      <c r="I22" s="59">
        <f t="shared" si="0"/>
        <v>7</v>
      </c>
      <c r="J22" s="43"/>
    </row>
    <row r="23" spans="1:10" ht="14.25" customHeight="1">
      <c r="A23" s="70"/>
      <c r="B23" s="26">
        <v>8</v>
      </c>
      <c r="C23" s="204" t="str">
        <f>IF((C8="OBZ"),(Vstup!P14),IF((C8="OB1"),(Vstup!P32),IF((C8="OB2"),(Vstup!P50),IF((C8="OB3"),(Vstup!P68)))))</f>
        <v>Skok přes překážku</v>
      </c>
      <c r="D23" s="204"/>
      <c r="E23" s="7">
        <v>8.5</v>
      </c>
      <c r="F23" s="7">
        <v>7</v>
      </c>
      <c r="G23" s="60">
        <f>IF((C8="OBZ"),(Vstup!S14),IF((C8="OB1"),(Vstup!S32),IF((C8="OB2"),(Vstup!S50),IF((C8="OB3"),(Vstup!S68)))))</f>
        <v>3</v>
      </c>
      <c r="H23" s="145">
        <f t="shared" si="1"/>
        <v>23.25</v>
      </c>
      <c r="I23" s="59">
        <f t="shared" si="0"/>
        <v>8.5</v>
      </c>
      <c r="J23" s="43"/>
    </row>
    <row r="24" spans="1:10" ht="14.25" customHeight="1">
      <c r="A24" s="70"/>
      <c r="B24" s="26">
        <v>9</v>
      </c>
      <c r="C24" s="204" t="str">
        <f>IF((C8="OBZ"),(Vstup!P15),IF((C8="OB1"),(Vstup!P33),IF((C8="OB2"),(Vstup!P51),IF((C8="OB3"),(Vstup!P69)))))</f>
        <v>Vyslání do čtverce</v>
      </c>
      <c r="D24" s="204"/>
      <c r="E24" s="7">
        <v>9</v>
      </c>
      <c r="F24" s="7">
        <v>8</v>
      </c>
      <c r="G24" s="60">
        <f>IF((C8="OBZ"),(Vstup!S15),IF((C8="OB1"),(Vstup!S33),IF((C8="OB2"),(Vstup!S51),IF((C8="OB3"),(Vstup!S69)))))</f>
        <v>3</v>
      </c>
      <c r="H24" s="145">
        <f t="shared" si="1"/>
        <v>25.5</v>
      </c>
      <c r="I24" s="59">
        <f t="shared" si="0"/>
        <v>9</v>
      </c>
      <c r="J24" s="43"/>
    </row>
    <row r="25" spans="1:10" ht="14.25" customHeight="1" thickBot="1">
      <c r="A25" s="70"/>
      <c r="B25" s="71">
        <v>10</v>
      </c>
      <c r="C25" s="203" t="str">
        <f>IF((C8="OBZ"),(Vstup!P16),IF((C8="OB1"),(Vstup!P34),IF((C8="OB2"),(Vstup!P52),IF((C8="OB3"),(Vstup!P70)))))</f>
        <v>Všeobecný dojem</v>
      </c>
      <c r="D25" s="203"/>
      <c r="E25" s="8">
        <v>9</v>
      </c>
      <c r="F25" s="8">
        <v>10</v>
      </c>
      <c r="G25" s="61">
        <f>IF((C8="OBZ"),(Vstup!S16),IF((C8="OB1"),(Vstup!S34),IF((C8="OB2"),(Vstup!S52),IF((C8="OB3"),(Vstup!S70)))))</f>
        <v>2</v>
      </c>
      <c r="H25" s="146">
        <f t="shared" si="1"/>
        <v>19</v>
      </c>
      <c r="I25" s="59">
        <f t="shared" si="0"/>
        <v>9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213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3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indexed="45"/>
    <pageSetUpPr autoPageBreaks="0" fitToPage="1"/>
  </sheetPr>
  <dimension ref="A1:J28"/>
  <sheetViews>
    <sheetView showGridLines="0" topLeftCell="A4" workbookViewId="0">
      <selection activeCell="H20" sqref="H20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 t="str">
        <f>+Vstup!B21</f>
        <v>Lásková Alena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 t="str">
        <f>+Vstup!C21</f>
        <v>Carmen Alea Onyxea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 t="str">
        <f>+Vstup!D21</f>
        <v>ruský černý teriér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 t="str">
        <f>+Vstup!E21</f>
        <v>OBZ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str">
        <f>IF((C8="OBZ"),(Vstup!T2),IF((C8="OB1"),(Vstup!T20),IF((C8="OB2"),(Vstup!T38),IF((C8="OB3"),(Vstup!T56)))))</f>
        <v>280,0 - 224,0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str">
        <f>IF((C8="OBZ"),(Vstup!T3),IF((C8="OB1"),(Vstup!T21),IF((C8="OB2"),(Vstup!T39),IF((C8="OB3"),(Vstup!T57)))))</f>
        <v>223,9 - 196,0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str">
        <f>IF((C8="OBZ"),(Vstup!T4),IF((C8="OB1"),(Vstup!T22),IF((C8="OB2"),(Vstup!T40),IF((C8="OB3"),(Vstup!T58)))))</f>
        <v>195,9 - 140,0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233.25</v>
      </c>
      <c r="E14" s="18" t="s">
        <v>70</v>
      </c>
      <c r="F14" s="18"/>
      <c r="G14" s="19"/>
      <c r="H14" s="57" t="str">
        <f>IF((C8)="OBZ",(A15),IF((C8)="OB1",(A16),IF((C8)="OB2",(A17),IF((C8)="OB3",(A18)))))</f>
        <v>Výborný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Výborný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Výborný</v>
      </c>
      <c r="B16" s="69">
        <v>1</v>
      </c>
      <c r="C16" s="210" t="str">
        <f>IF((C8="OBZ"),(Vstup!P7),IF((C8="OB1"),(Vstup!P25),IF((C8="OB2"),(Vstup!P43),IF((C8="OB3"),(Vstup!P61)))))</f>
        <v>Odložení vleže ve skupině</v>
      </c>
      <c r="D16" s="210"/>
      <c r="E16" s="9">
        <v>8</v>
      </c>
      <c r="F16" s="9">
        <v>8</v>
      </c>
      <c r="G16" s="58">
        <f>IF((C8="OBZ"),(Vstup!S7),IF((C8="OB1"),(Vstup!S25),IF((C8="OB2"),(Vstup!S43),IF((C8="OB3"),(Vstup!S61)))))</f>
        <v>2</v>
      </c>
      <c r="H16" s="144">
        <f>((E16+F16)*G16)/2</f>
        <v>16</v>
      </c>
      <c r="I16" s="59">
        <f t="shared" ref="I16:I25" si="0">IF(D16=0,E16*2,D16+E16)/2</f>
        <v>8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Velmi dobrý</v>
      </c>
      <c r="B17" s="26">
        <v>2</v>
      </c>
      <c r="C17" s="211" t="str">
        <f>IF((C8="OBZ"),(Vstup!P8),IF((C8="OB1"),(Vstup!P26),IF((C8="OB2"),(Vstup!P44),IF((C8="OB3"),(Vstup!P62)))))</f>
        <v>Aport</v>
      </c>
      <c r="D17" s="211"/>
      <c r="E17" s="7">
        <v>7.5</v>
      </c>
      <c r="F17" s="7">
        <v>7.5</v>
      </c>
      <c r="G17" s="60">
        <f>IF((C8="OBZ"),(Vstup!S8),IF((C8="OB1"),(Vstup!S26),IF((C8="OB2"),(Vstup!S44),IF((C8="OB3"),(Vstup!S62)))))</f>
        <v>3</v>
      </c>
      <c r="H17" s="145">
        <f t="shared" ref="H17:H25" si="1">((E17+F17)*G17)/2</f>
        <v>22.5</v>
      </c>
      <c r="I17" s="59">
        <f t="shared" si="0"/>
        <v>7.5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Velmi dobrý</v>
      </c>
      <c r="B18" s="26">
        <v>3</v>
      </c>
      <c r="C18" s="204" t="str">
        <f>IF((C8="OBZ"),(Vstup!P9),IF((C8="OB1"),(Vstup!P27),IF((C8="OB2"),(Vstup!P45),IF((C8="OB3"),(Vstup!P63)))))</f>
        <v>Odložení za chůze do sedu</v>
      </c>
      <c r="D18" s="204"/>
      <c r="E18" s="7">
        <v>8</v>
      </c>
      <c r="F18" s="7">
        <v>7.5</v>
      </c>
      <c r="G18" s="60">
        <f>IF((C8="OBZ"),(Vstup!S9),IF((C8="OB1"),(Vstup!S27),IF((C8="OB2"),(Vstup!S45),IF((C8="OB3"),(Vstup!S63)))))</f>
        <v>3</v>
      </c>
      <c r="H18" s="145">
        <f t="shared" si="1"/>
        <v>23.25</v>
      </c>
      <c r="I18" s="59">
        <f t="shared" si="0"/>
        <v>8</v>
      </c>
      <c r="J18" s="43"/>
    </row>
    <row r="19" spans="1:10" ht="14.25" customHeight="1">
      <c r="A19" s="70"/>
      <c r="B19" s="26">
        <v>4</v>
      </c>
      <c r="C19" s="204" t="str">
        <f>IF((C8="OBZ"),(Vstup!P10),IF((C8="OB1"),(Vstup!P28),IF((C8="OB2"),(Vstup!P46),IF((C8="OB3"),(Vstup!P64)))))</f>
        <v>Odložení za chůze do lehu</v>
      </c>
      <c r="D19" s="204"/>
      <c r="E19" s="7">
        <v>8</v>
      </c>
      <c r="F19" s="7">
        <v>8</v>
      </c>
      <c r="G19" s="60">
        <f>IF((C8="OBZ"),(Vstup!S10),IF((C8="OB1"),(Vstup!S28),IF((C8="OB2"),(Vstup!S46),IF((C8="OB3"),(Vstup!S64)))))</f>
        <v>3</v>
      </c>
      <c r="H19" s="145">
        <f t="shared" si="1"/>
        <v>24</v>
      </c>
      <c r="I19" s="59">
        <f t="shared" si="0"/>
        <v>8</v>
      </c>
      <c r="J19" s="43"/>
    </row>
    <row r="20" spans="1:10" ht="14.25" customHeight="1">
      <c r="A20" s="70"/>
      <c r="B20" s="26">
        <v>5</v>
      </c>
      <c r="C20" s="204" t="str">
        <f>IF((C8="OBZ"),(Vstup!P11),IF((C8="OB1"),(Vstup!P29),IF((C8="OB2"),(Vstup!P47),IF((C8="OB3"),(Vstup!P65)))))</f>
        <v>Chůze u nohy</v>
      </c>
      <c r="D20" s="204"/>
      <c r="E20" s="7">
        <v>9.5</v>
      </c>
      <c r="F20" s="7">
        <v>10</v>
      </c>
      <c r="G20" s="60">
        <f>IF((C8="OBZ"),(Vstup!S11),IF((C8="OB1"),(Vstup!S29),IF((C8="OB2"),(Vstup!S47),IF((C8="OB3"),(Vstup!S65)))))</f>
        <v>3</v>
      </c>
      <c r="H20" s="145">
        <f t="shared" si="1"/>
        <v>29.25</v>
      </c>
      <c r="I20" s="59">
        <f t="shared" si="0"/>
        <v>9.5</v>
      </c>
      <c r="J20" s="43"/>
    </row>
    <row r="21" spans="1:10" ht="14.25" customHeight="1">
      <c r="A21" s="70"/>
      <c r="B21" s="26">
        <v>6</v>
      </c>
      <c r="C21" s="204" t="str">
        <f>IF((C8="OBZ"),(Vstup!P12),IF((C8="OB1"),(Vstup!P30),IF((C8="OB2"),(Vstup!P48),IF((C8="OB3"),(Vstup!P66)))))</f>
        <v>Polohy na dálku</v>
      </c>
      <c r="D21" s="204"/>
      <c r="E21" s="7">
        <v>9</v>
      </c>
      <c r="F21" s="7">
        <v>9</v>
      </c>
      <c r="G21" s="60">
        <f>IF((C8="OBZ"),(Vstup!S12),IF((C8="OB1"),(Vstup!S30),IF((C8="OB2"),(Vstup!S48),IF((C8="OB3"),(Vstup!S66)))))</f>
        <v>3</v>
      </c>
      <c r="H21" s="145">
        <f t="shared" si="1"/>
        <v>27</v>
      </c>
      <c r="I21" s="59">
        <f t="shared" si="0"/>
        <v>9</v>
      </c>
      <c r="J21" s="43"/>
    </row>
    <row r="22" spans="1:10" ht="14.25" customHeight="1">
      <c r="A22" s="70"/>
      <c r="B22" s="26">
        <v>7</v>
      </c>
      <c r="C22" s="204" t="str">
        <f>IF((C8="OBZ"),(Vstup!P13),IF((C8="OB1"),(Vstup!P31),IF((C8="OB2"),(Vstup!P49),IF((C8="OB3"),(Vstup!P67)))))</f>
        <v>Přivolání</v>
      </c>
      <c r="D22" s="204"/>
      <c r="E22" s="7">
        <v>7.5</v>
      </c>
      <c r="F22" s="7">
        <v>8</v>
      </c>
      <c r="G22" s="60">
        <f>IF((C8="OBZ"),(Vstup!S13),IF((C8="OB1"),(Vstup!S31),IF((C8="OB2"),(Vstup!S49),IF((C8="OB3"),(Vstup!S67)))))</f>
        <v>3</v>
      </c>
      <c r="H22" s="145">
        <f t="shared" si="1"/>
        <v>23.25</v>
      </c>
      <c r="I22" s="59">
        <f t="shared" si="0"/>
        <v>7.5</v>
      </c>
      <c r="J22" s="43"/>
    </row>
    <row r="23" spans="1:10" ht="14.25" customHeight="1">
      <c r="A23" s="70"/>
      <c r="B23" s="26">
        <v>8</v>
      </c>
      <c r="C23" s="204" t="str">
        <f>IF((C8="OBZ"),(Vstup!P14),IF((C8="OB1"),(Vstup!P32),IF((C8="OB2"),(Vstup!P50),IF((C8="OB3"),(Vstup!P68)))))</f>
        <v>Skok přes překážku</v>
      </c>
      <c r="D23" s="204"/>
      <c r="E23" s="7">
        <v>7.5</v>
      </c>
      <c r="F23" s="7">
        <v>9.5</v>
      </c>
      <c r="G23" s="60">
        <f>IF((C8="OBZ"),(Vstup!S14),IF((C8="OB1"),(Vstup!S32),IF((C8="OB2"),(Vstup!S50),IF((C8="OB3"),(Vstup!S68)))))</f>
        <v>3</v>
      </c>
      <c r="H23" s="145">
        <f t="shared" si="1"/>
        <v>25.5</v>
      </c>
      <c r="I23" s="59">
        <f t="shared" si="0"/>
        <v>7.5</v>
      </c>
      <c r="J23" s="43"/>
    </row>
    <row r="24" spans="1:10" ht="14.25" customHeight="1">
      <c r="A24" s="70"/>
      <c r="B24" s="26">
        <v>9</v>
      </c>
      <c r="C24" s="204" t="str">
        <f>IF((C8="OBZ"),(Vstup!P15),IF((C8="OB1"),(Vstup!P33),IF((C8="OB2"),(Vstup!P51),IF((C8="OB3"),(Vstup!P69)))))</f>
        <v>Vyslání do čtverce</v>
      </c>
      <c r="D24" s="204"/>
      <c r="E24" s="7">
        <v>7.5</v>
      </c>
      <c r="F24" s="7">
        <v>7.5</v>
      </c>
      <c r="G24" s="60">
        <f>IF((C8="OBZ"),(Vstup!S15),IF((C8="OB1"),(Vstup!S33),IF((C8="OB2"),(Vstup!S51),IF((C8="OB3"),(Vstup!S69)))))</f>
        <v>3</v>
      </c>
      <c r="H24" s="145">
        <f t="shared" si="1"/>
        <v>22.5</v>
      </c>
      <c r="I24" s="59">
        <f t="shared" si="0"/>
        <v>7.5</v>
      </c>
      <c r="J24" s="43"/>
    </row>
    <row r="25" spans="1:10" ht="14.25" customHeight="1" thickBot="1">
      <c r="A25" s="70"/>
      <c r="B25" s="71">
        <v>10</v>
      </c>
      <c r="C25" s="203" t="str">
        <f>IF((C8="OBZ"),(Vstup!P16),IF((C8="OB1"),(Vstup!P34),IF((C8="OB2"),(Vstup!P52),IF((C8="OB3"),(Vstup!P70)))))</f>
        <v>Všeobecný dojem</v>
      </c>
      <c r="D25" s="203"/>
      <c r="E25" s="8">
        <v>10</v>
      </c>
      <c r="F25" s="8">
        <v>10</v>
      </c>
      <c r="G25" s="61">
        <f>IF((C8="OBZ"),(Vstup!S16),IF((C8="OB1"),(Vstup!S34),IF((C8="OB2"),(Vstup!S52),IF((C8="OB3"),(Vstup!S70)))))</f>
        <v>2</v>
      </c>
      <c r="H25" s="146">
        <f t="shared" si="1"/>
        <v>20</v>
      </c>
      <c r="I25" s="59">
        <f t="shared" si="0"/>
        <v>10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233.25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3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indexed="45"/>
    <pageSetUpPr autoPageBreaks="0" fitToPage="1"/>
  </sheetPr>
  <dimension ref="A1:J28"/>
  <sheetViews>
    <sheetView showGridLines="0" topLeftCell="A5" workbookViewId="0">
      <selection activeCell="F24" sqref="F24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 t="str">
        <f>+Vstup!B22</f>
        <v>Rybová Anežka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 t="str">
        <f>+Vstup!C22</f>
        <v>Def Leppard Sub Tilia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 t="str">
        <f>+Vstup!D22</f>
        <v>border kolie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 t="str">
        <f>+Vstup!E22</f>
        <v>OBZ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str">
        <f>IF((C8="OBZ"),(Vstup!T2),IF((C8="OB1"),(Vstup!T20),IF((C8="OB2"),(Vstup!T38),IF((C8="OB3"),(Vstup!T56)))))</f>
        <v>280,0 - 224,0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str">
        <f>IF((C8="OBZ"),(Vstup!T3),IF((C8="OB1"),(Vstup!T21),IF((C8="OB2"),(Vstup!T39),IF((C8="OB3"),(Vstup!T57)))))</f>
        <v>223,9 - 196,0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str">
        <f>IF((C8="OBZ"),(Vstup!T4),IF((C8="OB1"),(Vstup!T22),IF((C8="OB2"),(Vstup!T40),IF((C8="OB3"),(Vstup!T58)))))</f>
        <v>195,9 - 140,0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263.5</v>
      </c>
      <c r="E14" s="18" t="s">
        <v>70</v>
      </c>
      <c r="F14" s="18"/>
      <c r="G14" s="19"/>
      <c r="H14" s="57" t="str">
        <f>IF((C8)="OBZ",(A15),IF((C8)="OB1",(A16),IF((C8)="OB2",(A17),IF((C8)="OB3",(A18)))))</f>
        <v>Výborný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Výborný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Výborný</v>
      </c>
      <c r="B16" s="69">
        <v>1</v>
      </c>
      <c r="C16" s="210" t="str">
        <f>IF((C8="OBZ"),(Vstup!P7),IF((C8="OB1"),(Vstup!P25),IF((C8="OB2"),(Vstup!P43),IF((C8="OB3"),(Vstup!P61)))))</f>
        <v>Odložení vleže ve skupině</v>
      </c>
      <c r="D16" s="210"/>
      <c r="E16" s="9">
        <v>10</v>
      </c>
      <c r="F16" s="9">
        <v>10</v>
      </c>
      <c r="G16" s="58">
        <f>IF((C8="OBZ"),(Vstup!S7),IF((C8="OB1"),(Vstup!S25),IF((C8="OB2"),(Vstup!S43),IF((C8="OB3"),(Vstup!S61)))))</f>
        <v>2</v>
      </c>
      <c r="H16" s="144">
        <f>((E16+F16)*G16)/2</f>
        <v>20</v>
      </c>
      <c r="I16" s="59">
        <f t="shared" ref="I16:I25" si="0">IF(D16=0,E16*2,D16+E16)/2</f>
        <v>10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Výborný</v>
      </c>
      <c r="B17" s="26">
        <v>2</v>
      </c>
      <c r="C17" s="211" t="str">
        <f>IF((C8="OBZ"),(Vstup!P8),IF((C8="OB1"),(Vstup!P26),IF((C8="OB2"),(Vstup!P44),IF((C8="OB3"),(Vstup!P62)))))</f>
        <v>Aport</v>
      </c>
      <c r="D17" s="211"/>
      <c r="E17" s="7">
        <v>10</v>
      </c>
      <c r="F17" s="7">
        <v>10</v>
      </c>
      <c r="G17" s="60">
        <f>IF((C8="OBZ"),(Vstup!S8),IF((C8="OB1"),(Vstup!S26),IF((C8="OB2"),(Vstup!S44),IF((C8="OB3"),(Vstup!S62)))))</f>
        <v>3</v>
      </c>
      <c r="H17" s="145">
        <f t="shared" ref="H17:H25" si="1">((E17+F17)*G17)/2</f>
        <v>30</v>
      </c>
      <c r="I17" s="59">
        <f t="shared" si="0"/>
        <v>10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Výborný</v>
      </c>
      <c r="B18" s="26">
        <v>3</v>
      </c>
      <c r="C18" s="204" t="str">
        <f>IF((C8="OBZ"),(Vstup!P9),IF((C8="OB1"),(Vstup!P27),IF((C8="OB2"),(Vstup!P45),IF((C8="OB3"),(Vstup!P63)))))</f>
        <v>Odložení za chůze do sedu</v>
      </c>
      <c r="D18" s="204"/>
      <c r="E18" s="7">
        <v>9.5</v>
      </c>
      <c r="F18" s="7">
        <v>9.5</v>
      </c>
      <c r="G18" s="60">
        <f>IF((C8="OBZ"),(Vstup!S9),IF((C8="OB1"),(Vstup!S27),IF((C8="OB2"),(Vstup!S45),IF((C8="OB3"),(Vstup!S63)))))</f>
        <v>3</v>
      </c>
      <c r="H18" s="145">
        <f t="shared" si="1"/>
        <v>28.5</v>
      </c>
      <c r="I18" s="59">
        <f t="shared" si="0"/>
        <v>9.5</v>
      </c>
      <c r="J18" s="43"/>
    </row>
    <row r="19" spans="1:10" ht="14.25" customHeight="1">
      <c r="A19" s="70"/>
      <c r="B19" s="26">
        <v>4</v>
      </c>
      <c r="C19" s="204" t="str">
        <f>IF((C8="OBZ"),(Vstup!P10),IF((C8="OB1"),(Vstup!P28),IF((C8="OB2"),(Vstup!P46),IF((C8="OB3"),(Vstup!P64)))))</f>
        <v>Odložení za chůze do lehu</v>
      </c>
      <c r="D19" s="204"/>
      <c r="E19" s="7">
        <v>7</v>
      </c>
      <c r="F19" s="7">
        <v>7</v>
      </c>
      <c r="G19" s="60">
        <f>IF((C8="OBZ"),(Vstup!S10),IF((C8="OB1"),(Vstup!S28),IF((C8="OB2"),(Vstup!S46),IF((C8="OB3"),(Vstup!S64)))))</f>
        <v>3</v>
      </c>
      <c r="H19" s="145">
        <f t="shared" si="1"/>
        <v>21</v>
      </c>
      <c r="I19" s="59">
        <f t="shared" si="0"/>
        <v>7</v>
      </c>
      <c r="J19" s="43"/>
    </row>
    <row r="20" spans="1:10" ht="14.25" customHeight="1">
      <c r="A20" s="70"/>
      <c r="B20" s="26">
        <v>5</v>
      </c>
      <c r="C20" s="204" t="str">
        <f>IF((C8="OBZ"),(Vstup!P11),IF((C8="OB1"),(Vstup!P29),IF((C8="OB2"),(Vstup!P47),IF((C8="OB3"),(Vstup!P65)))))</f>
        <v>Chůze u nohy</v>
      </c>
      <c r="D20" s="204"/>
      <c r="E20" s="7">
        <v>10</v>
      </c>
      <c r="F20" s="7">
        <v>9</v>
      </c>
      <c r="G20" s="60">
        <f>IF((C8="OBZ"),(Vstup!S11),IF((C8="OB1"),(Vstup!S29),IF((C8="OB2"),(Vstup!S47),IF((C8="OB3"),(Vstup!S65)))))</f>
        <v>3</v>
      </c>
      <c r="H20" s="145">
        <f t="shared" si="1"/>
        <v>28.5</v>
      </c>
      <c r="I20" s="59">
        <f t="shared" si="0"/>
        <v>10</v>
      </c>
      <c r="J20" s="43"/>
    </row>
    <row r="21" spans="1:10" ht="14.25" customHeight="1">
      <c r="A21" s="70"/>
      <c r="B21" s="26">
        <v>6</v>
      </c>
      <c r="C21" s="204" t="str">
        <f>IF((C8="OBZ"),(Vstup!P12),IF((C8="OB1"),(Vstup!P30),IF((C8="OB2"),(Vstup!P48),IF((C8="OB3"),(Vstup!P66)))))</f>
        <v>Polohy na dálku</v>
      </c>
      <c r="D21" s="204"/>
      <c r="E21" s="7">
        <v>10</v>
      </c>
      <c r="F21" s="7">
        <v>9.5</v>
      </c>
      <c r="G21" s="60">
        <f>IF((C8="OBZ"),(Vstup!S12),IF((C8="OB1"),(Vstup!S30),IF((C8="OB2"),(Vstup!S48),IF((C8="OB3"),(Vstup!S66)))))</f>
        <v>3</v>
      </c>
      <c r="H21" s="145">
        <f t="shared" si="1"/>
        <v>29.25</v>
      </c>
      <c r="I21" s="59">
        <f t="shared" si="0"/>
        <v>10</v>
      </c>
      <c r="J21" s="43"/>
    </row>
    <row r="22" spans="1:10" ht="14.25" customHeight="1">
      <c r="A22" s="70"/>
      <c r="B22" s="26">
        <v>7</v>
      </c>
      <c r="C22" s="204" t="str">
        <f>IF((C8="OBZ"),(Vstup!P13),IF((C8="OB1"),(Vstup!P31),IF((C8="OB2"),(Vstup!P49),IF((C8="OB3"),(Vstup!P67)))))</f>
        <v>Přivolání</v>
      </c>
      <c r="D22" s="204"/>
      <c r="E22" s="7">
        <v>9</v>
      </c>
      <c r="F22" s="7">
        <v>8.5</v>
      </c>
      <c r="G22" s="60">
        <f>IF((C8="OBZ"),(Vstup!S13),IF((C8="OB1"),(Vstup!S31),IF((C8="OB2"),(Vstup!S49),IF((C8="OB3"),(Vstup!S67)))))</f>
        <v>3</v>
      </c>
      <c r="H22" s="145">
        <f t="shared" si="1"/>
        <v>26.25</v>
      </c>
      <c r="I22" s="59">
        <f t="shared" si="0"/>
        <v>9</v>
      </c>
      <c r="J22" s="43"/>
    </row>
    <row r="23" spans="1:10" ht="14.25" customHeight="1">
      <c r="A23" s="70"/>
      <c r="B23" s="26">
        <v>8</v>
      </c>
      <c r="C23" s="204" t="str">
        <f>IF((C8="OBZ"),(Vstup!P14),IF((C8="OB1"),(Vstup!P32),IF((C8="OB2"),(Vstup!P50),IF((C8="OB3"),(Vstup!P68)))))</f>
        <v>Skok přes překážku</v>
      </c>
      <c r="D23" s="204"/>
      <c r="E23" s="7">
        <v>10</v>
      </c>
      <c r="F23" s="7">
        <v>10</v>
      </c>
      <c r="G23" s="60">
        <f>IF((C8="OBZ"),(Vstup!S14),IF((C8="OB1"),(Vstup!S32),IF((C8="OB2"),(Vstup!S50),IF((C8="OB3"),(Vstup!S68)))))</f>
        <v>3</v>
      </c>
      <c r="H23" s="145">
        <f t="shared" si="1"/>
        <v>30</v>
      </c>
      <c r="I23" s="59">
        <f t="shared" si="0"/>
        <v>10</v>
      </c>
      <c r="J23" s="43"/>
    </row>
    <row r="24" spans="1:10" ht="14.25" customHeight="1">
      <c r="A24" s="70"/>
      <c r="B24" s="26">
        <v>9</v>
      </c>
      <c r="C24" s="204" t="str">
        <f>IF((C8="OBZ"),(Vstup!P15),IF((C8="OB1"),(Vstup!P33),IF((C8="OB2"),(Vstup!P51),IF((C8="OB3"),(Vstup!P69)))))</f>
        <v>Vyslání do čtverce</v>
      </c>
      <c r="D24" s="204"/>
      <c r="E24" s="7">
        <v>10</v>
      </c>
      <c r="F24" s="7">
        <v>10</v>
      </c>
      <c r="G24" s="60">
        <f>IF((C8="OBZ"),(Vstup!S15),IF((C8="OB1"),(Vstup!S33),IF((C8="OB2"),(Vstup!S51),IF((C8="OB3"),(Vstup!S69)))))</f>
        <v>3</v>
      </c>
      <c r="H24" s="145">
        <f t="shared" si="1"/>
        <v>30</v>
      </c>
      <c r="I24" s="59">
        <f t="shared" si="0"/>
        <v>10</v>
      </c>
      <c r="J24" s="43"/>
    </row>
    <row r="25" spans="1:10" ht="14.25" customHeight="1" thickBot="1">
      <c r="A25" s="70"/>
      <c r="B25" s="71">
        <v>10</v>
      </c>
      <c r="C25" s="203" t="str">
        <f>IF((C8="OBZ"),(Vstup!P16),IF((C8="OB1"),(Vstup!P34),IF((C8="OB2"),(Vstup!P52),IF((C8="OB3"),(Vstup!P70)))))</f>
        <v>Všeobecný dojem</v>
      </c>
      <c r="D25" s="203"/>
      <c r="E25" s="8">
        <v>10</v>
      </c>
      <c r="F25" s="8">
        <v>10</v>
      </c>
      <c r="G25" s="61">
        <f>IF((C8="OBZ"),(Vstup!S16),IF((C8="OB1"),(Vstup!S34),IF((C8="OB2"),(Vstup!S52),IF((C8="OB3"),(Vstup!S70)))))</f>
        <v>2</v>
      </c>
      <c r="H25" s="146">
        <f t="shared" si="1"/>
        <v>20</v>
      </c>
      <c r="I25" s="59">
        <f t="shared" si="0"/>
        <v>10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263.5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3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indexed="45"/>
    <pageSetUpPr autoPageBreaks="0" fitToPage="1"/>
  </sheetPr>
  <dimension ref="A1:J28"/>
  <sheetViews>
    <sheetView showGridLines="0" topLeftCell="A6" workbookViewId="0">
      <selection activeCell="E25" sqref="E25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 t="str">
        <f>+Vstup!B23</f>
        <v>Burdová Zuzana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 t="str">
        <f>+Vstup!C23</f>
        <v>Be Tixy od Dupíků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 t="str">
        <f>+Vstup!D23</f>
        <v>border kolie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 t="str">
        <f>+Vstup!E23</f>
        <v>OBZ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str">
        <f>IF((C8="OBZ"),(Vstup!T2),IF((C8="OB1"),(Vstup!T20),IF((C8="OB2"),(Vstup!T38),IF((C8="OB3"),(Vstup!T56)))))</f>
        <v>280,0 - 224,0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str">
        <f>IF((C8="OBZ"),(Vstup!T3),IF((C8="OB1"),(Vstup!T21),IF((C8="OB2"),(Vstup!T39),IF((C8="OB3"),(Vstup!T57)))))</f>
        <v>223,9 - 196,0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str">
        <f>IF((C8="OBZ"),(Vstup!T4),IF((C8="OB1"),(Vstup!T22),IF((C8="OB2"),(Vstup!T40),IF((C8="OB3"),(Vstup!T58)))))</f>
        <v>195,9 - 140,0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173.5</v>
      </c>
      <c r="E14" s="18" t="s">
        <v>70</v>
      </c>
      <c r="F14" s="18"/>
      <c r="G14" s="19"/>
      <c r="H14" s="57" t="str">
        <f>IF((C8)="OBZ",(A15),IF((C8)="OB1",(A16),IF((C8)="OB2",(A17),IF((C8)="OB3",(A18)))))</f>
        <v>Dobrý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Dobrý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Dobrý</v>
      </c>
      <c r="B16" s="69">
        <v>1</v>
      </c>
      <c r="C16" s="210" t="str">
        <f>IF((C8="OBZ"),(Vstup!P7),IF((C8="OB1"),(Vstup!P25),IF((C8="OB2"),(Vstup!P43),IF((C8="OB3"),(Vstup!P61)))))</f>
        <v>Odložení vleže ve skupině</v>
      </c>
      <c r="D16" s="210"/>
      <c r="E16" s="9">
        <v>10</v>
      </c>
      <c r="F16" s="9">
        <v>10</v>
      </c>
      <c r="G16" s="58">
        <f>IF((C8="OBZ"),(Vstup!S7),IF((C8="OB1"),(Vstup!S25),IF((C8="OB2"),(Vstup!S43),IF((C8="OB3"),(Vstup!S61)))))</f>
        <v>2</v>
      </c>
      <c r="H16" s="144">
        <f>((E16+F16)*G16)/2</f>
        <v>20</v>
      </c>
      <c r="I16" s="59">
        <f t="shared" ref="I16:I25" si="0">IF(D16=0,E16*2,D16+E16)/2</f>
        <v>10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str">
        <f>IF((C8="OBZ"),(Vstup!P8),IF((C8="OB1"),(Vstup!P26),IF((C8="OB2"),(Vstup!P44),IF((C8="OB3"),(Vstup!P62)))))</f>
        <v>Aport</v>
      </c>
      <c r="D17" s="211"/>
      <c r="E17" s="7">
        <v>5</v>
      </c>
      <c r="F17" s="7">
        <v>9</v>
      </c>
      <c r="G17" s="60">
        <f>IF((C8="OBZ"),(Vstup!S8),IF((C8="OB1"),(Vstup!S26),IF((C8="OB2"),(Vstup!S44),IF((C8="OB3"),(Vstup!S62)))))</f>
        <v>3</v>
      </c>
      <c r="H17" s="145">
        <f t="shared" ref="H17:H25" si="1">((E17+F17)*G17)/2</f>
        <v>21</v>
      </c>
      <c r="I17" s="59">
        <f t="shared" si="0"/>
        <v>5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str">
        <f>IF((C8="OBZ"),(Vstup!P9),IF((C8="OB1"),(Vstup!P27),IF((C8="OB2"),(Vstup!P45),IF((C8="OB3"),(Vstup!P63)))))</f>
        <v>Odložení za chůze do sedu</v>
      </c>
      <c r="D18" s="204"/>
      <c r="E18" s="7">
        <v>8</v>
      </c>
      <c r="F18" s="7">
        <v>7.5</v>
      </c>
      <c r="G18" s="60">
        <f>IF((C8="OBZ"),(Vstup!S9),IF((C8="OB1"),(Vstup!S27),IF((C8="OB2"),(Vstup!S45),IF((C8="OB3"),(Vstup!S63)))))</f>
        <v>3</v>
      </c>
      <c r="H18" s="145">
        <f t="shared" si="1"/>
        <v>23.25</v>
      </c>
      <c r="I18" s="59">
        <f t="shared" si="0"/>
        <v>8</v>
      </c>
      <c r="J18" s="43"/>
    </row>
    <row r="19" spans="1:10" ht="14.25" customHeight="1">
      <c r="A19" s="70"/>
      <c r="B19" s="26">
        <v>4</v>
      </c>
      <c r="C19" s="204" t="str">
        <f>IF((C8="OBZ"),(Vstup!P10),IF((C8="OB1"),(Vstup!P28),IF((C8="OB2"),(Vstup!P46),IF((C8="OB3"),(Vstup!P64)))))</f>
        <v>Odložení za chůze do lehu</v>
      </c>
      <c r="D19" s="204"/>
      <c r="E19" s="7">
        <v>10</v>
      </c>
      <c r="F19" s="7">
        <v>9.5</v>
      </c>
      <c r="G19" s="60">
        <f>IF((C8="OBZ"),(Vstup!S10),IF((C8="OB1"),(Vstup!S28),IF((C8="OB2"),(Vstup!S46),IF((C8="OB3"),(Vstup!S64)))))</f>
        <v>3</v>
      </c>
      <c r="H19" s="145">
        <f t="shared" si="1"/>
        <v>29.25</v>
      </c>
      <c r="I19" s="59">
        <f t="shared" si="0"/>
        <v>10</v>
      </c>
      <c r="J19" s="43"/>
    </row>
    <row r="20" spans="1:10" ht="14.25" customHeight="1">
      <c r="A20" s="70"/>
      <c r="B20" s="26">
        <v>5</v>
      </c>
      <c r="C20" s="204" t="str">
        <f>IF((C8="OBZ"),(Vstup!P11),IF((C8="OB1"),(Vstup!P29),IF((C8="OB2"),(Vstup!P47),IF((C8="OB3"),(Vstup!P65)))))</f>
        <v>Chůze u nohy</v>
      </c>
      <c r="D20" s="204"/>
      <c r="E20" s="7">
        <v>0</v>
      </c>
      <c r="F20" s="7">
        <v>0</v>
      </c>
      <c r="G20" s="60">
        <f>IF((C8="OBZ"),(Vstup!S11),IF((C8="OB1"),(Vstup!S29),IF((C8="OB2"),(Vstup!S47),IF((C8="OB3"),(Vstup!S65)))))</f>
        <v>3</v>
      </c>
      <c r="H20" s="145">
        <f t="shared" si="1"/>
        <v>0</v>
      </c>
      <c r="I20" s="59">
        <f t="shared" si="0"/>
        <v>0</v>
      </c>
      <c r="J20" s="43"/>
    </row>
    <row r="21" spans="1:10" ht="14.25" customHeight="1">
      <c r="A21" s="70"/>
      <c r="B21" s="26">
        <v>6</v>
      </c>
      <c r="C21" s="204" t="str">
        <f>IF((C8="OBZ"),(Vstup!P12),IF((C8="OB1"),(Vstup!P30),IF((C8="OB2"),(Vstup!P48),IF((C8="OB3"),(Vstup!P66)))))</f>
        <v>Polohy na dálku</v>
      </c>
      <c r="D21" s="204"/>
      <c r="E21" s="7">
        <v>6.5</v>
      </c>
      <c r="F21" s="7">
        <v>6</v>
      </c>
      <c r="G21" s="60">
        <f>IF((C8="OBZ"),(Vstup!S12),IF((C8="OB1"),(Vstup!S30),IF((C8="OB2"),(Vstup!S48),IF((C8="OB3"),(Vstup!S66)))))</f>
        <v>3</v>
      </c>
      <c r="H21" s="145">
        <f t="shared" si="1"/>
        <v>18.75</v>
      </c>
      <c r="I21" s="59">
        <f t="shared" si="0"/>
        <v>6.5</v>
      </c>
      <c r="J21" s="43"/>
    </row>
    <row r="22" spans="1:10" ht="14.25" customHeight="1">
      <c r="A22" s="70"/>
      <c r="B22" s="26">
        <v>7</v>
      </c>
      <c r="C22" s="204" t="str">
        <f>IF((C8="OBZ"),(Vstup!P13),IF((C8="OB1"),(Vstup!P31),IF((C8="OB2"),(Vstup!P49),IF((C8="OB3"),(Vstup!P67)))))</f>
        <v>Přivolání</v>
      </c>
      <c r="D22" s="204"/>
      <c r="E22" s="7">
        <v>8</v>
      </c>
      <c r="F22" s="7">
        <v>8</v>
      </c>
      <c r="G22" s="60">
        <f>IF((C8="OBZ"),(Vstup!S13),IF((C8="OB1"),(Vstup!S31),IF((C8="OB2"),(Vstup!S49),IF((C8="OB3"),(Vstup!S67)))))</f>
        <v>3</v>
      </c>
      <c r="H22" s="145">
        <f t="shared" si="1"/>
        <v>24</v>
      </c>
      <c r="I22" s="59">
        <f t="shared" si="0"/>
        <v>8</v>
      </c>
      <c r="J22" s="43"/>
    </row>
    <row r="23" spans="1:10" ht="14.25" customHeight="1">
      <c r="A23" s="70"/>
      <c r="B23" s="26">
        <v>8</v>
      </c>
      <c r="C23" s="204" t="str">
        <f>IF((C8="OBZ"),(Vstup!P14),IF((C8="OB1"),(Vstup!P32),IF((C8="OB2"),(Vstup!P50),IF((C8="OB3"),(Vstup!P68)))))</f>
        <v>Skok přes překážku</v>
      </c>
      <c r="D23" s="204"/>
      <c r="E23" s="7">
        <v>0</v>
      </c>
      <c r="F23" s="7">
        <v>0</v>
      </c>
      <c r="G23" s="60">
        <f>IF((C8="OBZ"),(Vstup!S14),IF((C8="OB1"),(Vstup!S32),IF((C8="OB2"),(Vstup!S50),IF((C8="OB3"),(Vstup!S68)))))</f>
        <v>3</v>
      </c>
      <c r="H23" s="145">
        <f t="shared" si="1"/>
        <v>0</v>
      </c>
      <c r="I23" s="59">
        <f t="shared" si="0"/>
        <v>0</v>
      </c>
      <c r="J23" s="43"/>
    </row>
    <row r="24" spans="1:10" ht="14.25" customHeight="1">
      <c r="A24" s="70"/>
      <c r="B24" s="26">
        <v>9</v>
      </c>
      <c r="C24" s="204" t="str">
        <f>IF((C8="OBZ"),(Vstup!P15),IF((C8="OB1"),(Vstup!P33),IF((C8="OB2"),(Vstup!P51),IF((C8="OB3"),(Vstup!P69)))))</f>
        <v>Vyslání do čtverce</v>
      </c>
      <c r="D24" s="204"/>
      <c r="E24" s="7">
        <v>7.5</v>
      </c>
      <c r="F24" s="7">
        <v>7</v>
      </c>
      <c r="G24" s="60">
        <f>IF((C8="OBZ"),(Vstup!S15),IF((C8="OB1"),(Vstup!S33),IF((C8="OB2"),(Vstup!S51),IF((C8="OB3"),(Vstup!S69)))))</f>
        <v>3</v>
      </c>
      <c r="H24" s="145">
        <f t="shared" si="1"/>
        <v>21.75</v>
      </c>
      <c r="I24" s="59">
        <f t="shared" si="0"/>
        <v>7.5</v>
      </c>
      <c r="J24" s="43"/>
    </row>
    <row r="25" spans="1:10" ht="14.25" customHeight="1" thickBot="1">
      <c r="A25" s="70"/>
      <c r="B25" s="71">
        <v>10</v>
      </c>
      <c r="C25" s="203" t="str">
        <f>IF((C8="OBZ"),(Vstup!P16),IF((C8="OB1"),(Vstup!P34),IF((C8="OB2"),(Vstup!P52),IF((C8="OB3"),(Vstup!P70)))))</f>
        <v>Všeobecný dojem</v>
      </c>
      <c r="D25" s="203"/>
      <c r="E25" s="8">
        <v>6.5</v>
      </c>
      <c r="F25" s="8">
        <v>9</v>
      </c>
      <c r="G25" s="61">
        <f>IF((C8="OBZ"),(Vstup!S16),IF((C8="OB1"),(Vstup!S34),IF((C8="OB2"),(Vstup!S52),IF((C8="OB3"),(Vstup!S70)))))</f>
        <v>2</v>
      </c>
      <c r="H25" s="146">
        <f t="shared" si="1"/>
        <v>15.5</v>
      </c>
      <c r="I25" s="59">
        <f t="shared" si="0"/>
        <v>6.5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173.5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3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indexed="45"/>
    <pageSetUpPr autoPageBreaks="0" fitToPage="1"/>
  </sheetPr>
  <dimension ref="A1:J28"/>
  <sheetViews>
    <sheetView showGridLines="0" topLeftCell="A7" workbookViewId="0">
      <selection activeCell="F23" sqref="F23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 t="str">
        <f>+Vstup!B24</f>
        <v>Dostálová Karla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 t="str">
        <f>+Vstup!C24</f>
        <v>Darwin z Lodice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 t="str">
        <f>+Vstup!D24</f>
        <v>australská kelpie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 t="str">
        <f>+Vstup!E24</f>
        <v>OBZ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str">
        <f>IF((C8="OBZ"),(Vstup!T2),IF((C8="OB1"),(Vstup!T20),IF((C8="OB2"),(Vstup!T38),IF((C8="OB3"),(Vstup!T56)))))</f>
        <v>280,0 - 224,0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str">
        <f>IF((C8="OBZ"),(Vstup!T3),IF((C8="OB1"),(Vstup!T21),IF((C8="OB2"),(Vstup!T39),IF((C8="OB3"),(Vstup!T57)))))</f>
        <v>223,9 - 196,0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str">
        <f>IF((C8="OBZ"),(Vstup!T4),IF((C8="OB1"),(Vstup!T22),IF((C8="OB2"),(Vstup!T40),IF((C8="OB3"),(Vstup!T58)))))</f>
        <v>195,9 - 140,0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256.5</v>
      </c>
      <c r="E14" s="18" t="s">
        <v>70</v>
      </c>
      <c r="F14" s="18"/>
      <c r="G14" s="19"/>
      <c r="H14" s="57" t="str">
        <f>IF((C8)="OBZ",(A15),IF((C8)="OB1",(A16),IF((C8)="OB2",(A17),IF((C8)="OB3",(A18)))))</f>
        <v>Výborný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Výborný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Výborný</v>
      </c>
      <c r="B16" s="69">
        <v>1</v>
      </c>
      <c r="C16" s="210" t="str">
        <f>IF((C8="OBZ"),(Vstup!P7),IF((C8="OB1"),(Vstup!P25),IF((C8="OB2"),(Vstup!P43),IF((C8="OB3"),(Vstup!P61)))))</f>
        <v>Odložení vleže ve skupině</v>
      </c>
      <c r="D16" s="210"/>
      <c r="E16" s="9">
        <v>10</v>
      </c>
      <c r="F16" s="9">
        <v>9</v>
      </c>
      <c r="G16" s="58">
        <f>IF((C8="OBZ"),(Vstup!S7),IF((C8="OB1"),(Vstup!S25),IF((C8="OB2"),(Vstup!S43),IF((C8="OB3"),(Vstup!S61)))))</f>
        <v>2</v>
      </c>
      <c r="H16" s="144">
        <f>((E16+F16)*G16)/2</f>
        <v>19</v>
      </c>
      <c r="I16" s="59">
        <f t="shared" ref="I16:I25" si="0">IF(D16=0,E16*2,D16+E16)/2</f>
        <v>10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Výborný</v>
      </c>
      <c r="B17" s="26">
        <v>2</v>
      </c>
      <c r="C17" s="211" t="str">
        <f>IF((C8="OBZ"),(Vstup!P8),IF((C8="OB1"),(Vstup!P26),IF((C8="OB2"),(Vstup!P44),IF((C8="OB3"),(Vstup!P62)))))</f>
        <v>Aport</v>
      </c>
      <c r="D17" s="211"/>
      <c r="E17" s="7">
        <v>6.5</v>
      </c>
      <c r="F17" s="7">
        <v>8</v>
      </c>
      <c r="G17" s="60">
        <f>IF((C8="OBZ"),(Vstup!S8),IF((C8="OB1"),(Vstup!S26),IF((C8="OB2"),(Vstup!S44),IF((C8="OB3"),(Vstup!S62)))))</f>
        <v>3</v>
      </c>
      <c r="H17" s="145">
        <f t="shared" ref="H17:H25" si="1">((E17+F17)*G17)/2</f>
        <v>21.75</v>
      </c>
      <c r="I17" s="59">
        <f t="shared" si="0"/>
        <v>6.5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Výborný</v>
      </c>
      <c r="B18" s="26">
        <v>3</v>
      </c>
      <c r="C18" s="204" t="str">
        <f>IF((C8="OBZ"),(Vstup!P9),IF((C8="OB1"),(Vstup!P27),IF((C8="OB2"),(Vstup!P45),IF((C8="OB3"),(Vstup!P63)))))</f>
        <v>Odložení za chůze do sedu</v>
      </c>
      <c r="D18" s="204"/>
      <c r="E18" s="7">
        <v>10</v>
      </c>
      <c r="F18" s="7">
        <v>9</v>
      </c>
      <c r="G18" s="60">
        <f>IF((C8="OBZ"),(Vstup!S9),IF((C8="OB1"),(Vstup!S27),IF((C8="OB2"),(Vstup!S45),IF((C8="OB3"),(Vstup!S63)))))</f>
        <v>3</v>
      </c>
      <c r="H18" s="145">
        <f t="shared" si="1"/>
        <v>28.5</v>
      </c>
      <c r="I18" s="59">
        <f t="shared" si="0"/>
        <v>10</v>
      </c>
      <c r="J18" s="43"/>
    </row>
    <row r="19" spans="1:10" ht="14.25" customHeight="1">
      <c r="A19" s="70"/>
      <c r="B19" s="26">
        <v>4</v>
      </c>
      <c r="C19" s="204" t="str">
        <f>IF((C8="OBZ"),(Vstup!P10),IF((C8="OB1"),(Vstup!P28),IF((C8="OB2"),(Vstup!P46),IF((C8="OB3"),(Vstup!P64)))))</f>
        <v>Odložení za chůze do lehu</v>
      </c>
      <c r="D19" s="204"/>
      <c r="E19" s="7">
        <v>9.5</v>
      </c>
      <c r="F19" s="7">
        <v>9.5</v>
      </c>
      <c r="G19" s="60">
        <f>IF((C8="OBZ"),(Vstup!S10),IF((C8="OB1"),(Vstup!S28),IF((C8="OB2"),(Vstup!S46),IF((C8="OB3"),(Vstup!S64)))))</f>
        <v>3</v>
      </c>
      <c r="H19" s="145">
        <f t="shared" si="1"/>
        <v>28.5</v>
      </c>
      <c r="I19" s="59">
        <f t="shared" si="0"/>
        <v>9.5</v>
      </c>
      <c r="J19" s="43"/>
    </row>
    <row r="20" spans="1:10" ht="14.25" customHeight="1">
      <c r="A20" s="70"/>
      <c r="B20" s="26">
        <v>5</v>
      </c>
      <c r="C20" s="204" t="str">
        <f>IF((C8="OBZ"),(Vstup!P11),IF((C8="OB1"),(Vstup!P29),IF((C8="OB2"),(Vstup!P47),IF((C8="OB3"),(Vstup!P65)))))</f>
        <v>Chůze u nohy</v>
      </c>
      <c r="D20" s="204"/>
      <c r="E20" s="7">
        <v>9.5</v>
      </c>
      <c r="F20" s="7">
        <v>10</v>
      </c>
      <c r="G20" s="60">
        <f>IF((C8="OBZ"),(Vstup!S11),IF((C8="OB1"),(Vstup!S29),IF((C8="OB2"),(Vstup!S47),IF((C8="OB3"),(Vstup!S65)))))</f>
        <v>3</v>
      </c>
      <c r="H20" s="145">
        <f t="shared" si="1"/>
        <v>29.25</v>
      </c>
      <c r="I20" s="59">
        <f t="shared" si="0"/>
        <v>9.5</v>
      </c>
      <c r="J20" s="43"/>
    </row>
    <row r="21" spans="1:10" ht="14.25" customHeight="1">
      <c r="A21" s="70"/>
      <c r="B21" s="26">
        <v>6</v>
      </c>
      <c r="C21" s="204" t="str">
        <f>IF((C8="OBZ"),(Vstup!P12),IF((C8="OB1"),(Vstup!P30),IF((C8="OB2"),(Vstup!P48),IF((C8="OB3"),(Vstup!P66)))))</f>
        <v>Polohy na dálku</v>
      </c>
      <c r="D21" s="204"/>
      <c r="E21" s="7">
        <v>9.5</v>
      </c>
      <c r="F21" s="7">
        <v>9</v>
      </c>
      <c r="G21" s="60">
        <f>IF((C8="OBZ"),(Vstup!S12),IF((C8="OB1"),(Vstup!S30),IF((C8="OB2"),(Vstup!S48),IF((C8="OB3"),(Vstup!S66)))))</f>
        <v>3</v>
      </c>
      <c r="H21" s="145">
        <f t="shared" si="1"/>
        <v>27.75</v>
      </c>
      <c r="I21" s="59">
        <f t="shared" si="0"/>
        <v>9.5</v>
      </c>
      <c r="J21" s="43"/>
    </row>
    <row r="22" spans="1:10" ht="14.25" customHeight="1">
      <c r="A22" s="70"/>
      <c r="B22" s="26">
        <v>7</v>
      </c>
      <c r="C22" s="204" t="str">
        <f>IF((C8="OBZ"),(Vstup!P13),IF((C8="OB1"),(Vstup!P31),IF((C8="OB2"),(Vstup!P49),IF((C8="OB3"),(Vstup!P67)))))</f>
        <v>Přivolání</v>
      </c>
      <c r="D22" s="204"/>
      <c r="E22" s="7">
        <v>8</v>
      </c>
      <c r="F22" s="7">
        <v>8</v>
      </c>
      <c r="G22" s="60">
        <f>IF((C8="OBZ"),(Vstup!S13),IF((C8="OB1"),(Vstup!S31),IF((C8="OB2"),(Vstup!S49),IF((C8="OB3"),(Vstup!S67)))))</f>
        <v>3</v>
      </c>
      <c r="H22" s="145">
        <f t="shared" si="1"/>
        <v>24</v>
      </c>
      <c r="I22" s="59">
        <f t="shared" si="0"/>
        <v>8</v>
      </c>
      <c r="J22" s="43"/>
    </row>
    <row r="23" spans="1:10" ht="14.25" customHeight="1">
      <c r="A23" s="70"/>
      <c r="B23" s="26">
        <v>8</v>
      </c>
      <c r="C23" s="204" t="str">
        <f>IF((C8="OBZ"),(Vstup!P14),IF((C8="OB1"),(Vstup!P32),IF((C8="OB2"),(Vstup!P50),IF((C8="OB3"),(Vstup!P68)))))</f>
        <v>Skok přes překážku</v>
      </c>
      <c r="D23" s="204"/>
      <c r="E23" s="7">
        <v>10</v>
      </c>
      <c r="F23" s="7">
        <v>9.5</v>
      </c>
      <c r="G23" s="60">
        <f>IF((C8="OBZ"),(Vstup!S14),IF((C8="OB1"),(Vstup!S32),IF((C8="OB2"),(Vstup!S50),IF((C8="OB3"),(Vstup!S68)))))</f>
        <v>3</v>
      </c>
      <c r="H23" s="145">
        <f t="shared" si="1"/>
        <v>29.25</v>
      </c>
      <c r="I23" s="59">
        <f t="shared" si="0"/>
        <v>10</v>
      </c>
      <c r="J23" s="43"/>
    </row>
    <row r="24" spans="1:10" ht="14.25" customHeight="1">
      <c r="A24" s="70"/>
      <c r="B24" s="26">
        <v>9</v>
      </c>
      <c r="C24" s="204" t="str">
        <f>IF((C8="OBZ"),(Vstup!P15),IF((C8="OB1"),(Vstup!P33),IF((C8="OB2"),(Vstup!P51),IF((C8="OB3"),(Vstup!P69)))))</f>
        <v>Vyslání do čtverce</v>
      </c>
      <c r="D24" s="204"/>
      <c r="E24" s="7">
        <v>9.5</v>
      </c>
      <c r="F24" s="7">
        <v>9.5</v>
      </c>
      <c r="G24" s="60">
        <f>IF((C8="OBZ"),(Vstup!S15),IF((C8="OB1"),(Vstup!S33),IF((C8="OB2"),(Vstup!S51),IF((C8="OB3"),(Vstup!S69)))))</f>
        <v>3</v>
      </c>
      <c r="H24" s="145">
        <f t="shared" si="1"/>
        <v>28.5</v>
      </c>
      <c r="I24" s="59">
        <f t="shared" si="0"/>
        <v>9.5</v>
      </c>
      <c r="J24" s="43"/>
    </row>
    <row r="25" spans="1:10" ht="14.25" customHeight="1" thickBot="1">
      <c r="A25" s="70"/>
      <c r="B25" s="71">
        <v>10</v>
      </c>
      <c r="C25" s="203" t="str">
        <f>IF((C8="OBZ"),(Vstup!P16),IF((C8="OB1"),(Vstup!P34),IF((C8="OB2"),(Vstup!P52),IF((C8="OB3"),(Vstup!P70)))))</f>
        <v>Všeobecný dojem</v>
      </c>
      <c r="D25" s="203"/>
      <c r="E25" s="8">
        <v>10</v>
      </c>
      <c r="F25" s="8">
        <v>10</v>
      </c>
      <c r="G25" s="61">
        <f>IF((C8="OBZ"),(Vstup!S16),IF((C8="OB1"),(Vstup!S34),IF((C8="OB2"),(Vstup!S52),IF((C8="OB3"),(Vstup!S70)))))</f>
        <v>2</v>
      </c>
      <c r="H25" s="146">
        <f t="shared" si="1"/>
        <v>20</v>
      </c>
      <c r="I25" s="59">
        <f t="shared" si="0"/>
        <v>10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256.5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3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indexed="45"/>
    <pageSetUpPr autoPageBreaks="0" fitToPage="1"/>
  </sheetPr>
  <dimension ref="A1:J28"/>
  <sheetViews>
    <sheetView showGridLines="0" topLeftCell="A4" workbookViewId="0">
      <selection activeCell="E18" sqref="E18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 t="str">
        <f>+Vstup!B25</f>
        <v>Procházková Jitka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 t="str">
        <f>+Vstup!C25</f>
        <v>Hanny Sorizo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 t="str">
        <f>+Vstup!D25</f>
        <v>německý ovčák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 t="str">
        <f>+Vstup!E25</f>
        <v>OBZ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str">
        <f>IF((C8="OBZ"),(Vstup!T2),IF((C8="OB1"),(Vstup!T20),IF((C8="OB2"),(Vstup!T38),IF((C8="OB3"),(Vstup!T56)))))</f>
        <v>280,0 - 224,0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str">
        <f>IF((C8="OBZ"),(Vstup!T3),IF((C8="OB1"),(Vstup!T21),IF((C8="OB2"),(Vstup!T39),IF((C8="OB3"),(Vstup!T57)))))</f>
        <v>223,9 - 196,0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str">
        <f>IF((C8="OBZ"),(Vstup!T4),IF((C8="OB1"),(Vstup!T22),IF((C8="OB2"),(Vstup!T40),IF((C8="OB3"),(Vstup!T58)))))</f>
        <v>195,9 - 140,0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234.75</v>
      </c>
      <c r="E14" s="18" t="s">
        <v>70</v>
      </c>
      <c r="F14" s="18"/>
      <c r="G14" s="19"/>
      <c r="H14" s="57" t="str">
        <f>IF((C8)="OBZ",(A15),IF((C8)="OB1",(A16),IF((C8)="OB2",(A17),IF((C8)="OB3",(A18)))))</f>
        <v>Výborný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Výborný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Výborný</v>
      </c>
      <c r="B16" s="69">
        <v>1</v>
      </c>
      <c r="C16" s="210" t="str">
        <f>IF((C8="OBZ"),(Vstup!P7),IF((C8="OB1"),(Vstup!P25),IF((C8="OB2"),(Vstup!P43),IF((C8="OB3"),(Vstup!P61)))))</f>
        <v>Odložení vleže ve skupině</v>
      </c>
      <c r="D16" s="210"/>
      <c r="E16" s="9">
        <v>9</v>
      </c>
      <c r="F16" s="9">
        <v>8.5</v>
      </c>
      <c r="G16" s="58">
        <f>IF((C8="OBZ"),(Vstup!S7),IF((C8="OB1"),(Vstup!S25),IF((C8="OB2"),(Vstup!S43),IF((C8="OB3"),(Vstup!S61)))))</f>
        <v>2</v>
      </c>
      <c r="H16" s="144">
        <f>((E16+F16)*G16)/2</f>
        <v>17.5</v>
      </c>
      <c r="I16" s="59">
        <f t="shared" ref="I16:I25" si="0">IF(D16=0,E16*2,D16+E16)/2</f>
        <v>9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Velmi dobrý</v>
      </c>
      <c r="B17" s="26">
        <v>2</v>
      </c>
      <c r="C17" s="211" t="str">
        <f>IF((C8="OBZ"),(Vstup!P8),IF((C8="OB1"),(Vstup!P26),IF((C8="OB2"),(Vstup!P44),IF((C8="OB3"),(Vstup!P62)))))</f>
        <v>Aport</v>
      </c>
      <c r="D17" s="211"/>
      <c r="E17" s="7">
        <v>7.5</v>
      </c>
      <c r="F17" s="7">
        <v>8.5</v>
      </c>
      <c r="G17" s="60">
        <f>IF((C8="OBZ"),(Vstup!S8),IF((C8="OB1"),(Vstup!S26),IF((C8="OB2"),(Vstup!S44),IF((C8="OB3"),(Vstup!S62)))))</f>
        <v>3</v>
      </c>
      <c r="H17" s="145">
        <f t="shared" ref="H17:H25" si="1">((E17+F17)*G17)/2</f>
        <v>24</v>
      </c>
      <c r="I17" s="59">
        <f t="shared" si="0"/>
        <v>7.5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Velmi dobrý</v>
      </c>
      <c r="B18" s="26">
        <v>3</v>
      </c>
      <c r="C18" s="204" t="str">
        <f>IF((C8="OBZ"),(Vstup!P9),IF((C8="OB1"),(Vstup!P27),IF((C8="OB2"),(Vstup!P45),IF((C8="OB3"),(Vstup!P63)))))</f>
        <v>Odložení za chůze do sedu</v>
      </c>
      <c r="D18" s="204"/>
      <c r="E18" s="7">
        <v>8</v>
      </c>
      <c r="F18" s="7">
        <v>8</v>
      </c>
      <c r="G18" s="60">
        <f>IF((C8="OBZ"),(Vstup!S9),IF((C8="OB1"),(Vstup!S27),IF((C8="OB2"),(Vstup!S45),IF((C8="OB3"),(Vstup!S63)))))</f>
        <v>3</v>
      </c>
      <c r="H18" s="145">
        <f t="shared" si="1"/>
        <v>24</v>
      </c>
      <c r="I18" s="59">
        <f t="shared" si="0"/>
        <v>8</v>
      </c>
      <c r="J18" s="43"/>
    </row>
    <row r="19" spans="1:10" ht="14.25" customHeight="1">
      <c r="A19" s="70"/>
      <c r="B19" s="26">
        <v>4</v>
      </c>
      <c r="C19" s="204" t="str">
        <f>IF((C8="OBZ"),(Vstup!P10),IF((C8="OB1"),(Vstup!P28),IF((C8="OB2"),(Vstup!P46),IF((C8="OB3"),(Vstup!P64)))))</f>
        <v>Odložení za chůze do lehu</v>
      </c>
      <c r="D19" s="204"/>
      <c r="E19" s="7">
        <v>7.5</v>
      </c>
      <c r="F19" s="7">
        <v>7.5</v>
      </c>
      <c r="G19" s="60">
        <f>IF((C8="OBZ"),(Vstup!S10),IF((C8="OB1"),(Vstup!S28),IF((C8="OB2"),(Vstup!S46),IF((C8="OB3"),(Vstup!S64)))))</f>
        <v>3</v>
      </c>
      <c r="H19" s="145">
        <f t="shared" si="1"/>
        <v>22.5</v>
      </c>
      <c r="I19" s="59">
        <f t="shared" si="0"/>
        <v>7.5</v>
      </c>
      <c r="J19" s="43"/>
    </row>
    <row r="20" spans="1:10" ht="14.25" customHeight="1">
      <c r="A20" s="70"/>
      <c r="B20" s="26">
        <v>5</v>
      </c>
      <c r="C20" s="204" t="str">
        <f>IF((C8="OBZ"),(Vstup!P11),IF((C8="OB1"),(Vstup!P29),IF((C8="OB2"),(Vstup!P47),IF((C8="OB3"),(Vstup!P65)))))</f>
        <v>Chůze u nohy</v>
      </c>
      <c r="D20" s="204"/>
      <c r="E20" s="7">
        <v>6</v>
      </c>
      <c r="F20" s="7">
        <v>7</v>
      </c>
      <c r="G20" s="60">
        <f>IF((C8="OBZ"),(Vstup!S11),IF((C8="OB1"),(Vstup!S29),IF((C8="OB2"),(Vstup!S47),IF((C8="OB3"),(Vstup!S65)))))</f>
        <v>3</v>
      </c>
      <c r="H20" s="145">
        <f t="shared" si="1"/>
        <v>19.5</v>
      </c>
      <c r="I20" s="59">
        <f t="shared" si="0"/>
        <v>6</v>
      </c>
      <c r="J20" s="43"/>
    </row>
    <row r="21" spans="1:10" ht="14.25" customHeight="1">
      <c r="A21" s="70"/>
      <c r="B21" s="26">
        <v>6</v>
      </c>
      <c r="C21" s="204" t="str">
        <f>IF((C8="OBZ"),(Vstup!P12),IF((C8="OB1"),(Vstup!P30),IF((C8="OB2"),(Vstup!P48),IF((C8="OB3"),(Vstup!P66)))))</f>
        <v>Polohy na dálku</v>
      </c>
      <c r="D21" s="204"/>
      <c r="E21" s="7">
        <v>8</v>
      </c>
      <c r="F21" s="7">
        <v>9</v>
      </c>
      <c r="G21" s="60">
        <f>IF((C8="OBZ"),(Vstup!S12),IF((C8="OB1"),(Vstup!S30),IF((C8="OB2"),(Vstup!S48),IF((C8="OB3"),(Vstup!S66)))))</f>
        <v>3</v>
      </c>
      <c r="H21" s="145">
        <f t="shared" si="1"/>
        <v>25.5</v>
      </c>
      <c r="I21" s="59">
        <f t="shared" si="0"/>
        <v>8</v>
      </c>
      <c r="J21" s="43"/>
    </row>
    <row r="22" spans="1:10" ht="14.25" customHeight="1">
      <c r="A22" s="70"/>
      <c r="B22" s="26">
        <v>7</v>
      </c>
      <c r="C22" s="204" t="str">
        <f>IF((C8="OBZ"),(Vstup!P13),IF((C8="OB1"),(Vstup!P31),IF((C8="OB2"),(Vstup!P49),IF((C8="OB3"),(Vstup!P67)))))</f>
        <v>Přivolání</v>
      </c>
      <c r="D22" s="204"/>
      <c r="E22" s="7">
        <v>9</v>
      </c>
      <c r="F22" s="7">
        <v>9</v>
      </c>
      <c r="G22" s="60">
        <f>IF((C8="OBZ"),(Vstup!S13),IF((C8="OB1"),(Vstup!S31),IF((C8="OB2"),(Vstup!S49),IF((C8="OB3"),(Vstup!S67)))))</f>
        <v>3</v>
      </c>
      <c r="H22" s="145">
        <f t="shared" si="1"/>
        <v>27</v>
      </c>
      <c r="I22" s="59">
        <f t="shared" si="0"/>
        <v>9</v>
      </c>
      <c r="J22" s="43"/>
    </row>
    <row r="23" spans="1:10" ht="14.25" customHeight="1">
      <c r="A23" s="70"/>
      <c r="B23" s="26">
        <v>8</v>
      </c>
      <c r="C23" s="204" t="str">
        <f>IF((C8="OBZ"),(Vstup!P14),IF((C8="OB1"),(Vstup!P32),IF((C8="OB2"),(Vstup!P50),IF((C8="OB3"),(Vstup!P68)))))</f>
        <v>Skok přes překážku</v>
      </c>
      <c r="D23" s="204"/>
      <c r="E23" s="7">
        <v>10</v>
      </c>
      <c r="F23" s="7">
        <v>9.5</v>
      </c>
      <c r="G23" s="60">
        <f>IF((C8="OBZ"),(Vstup!S14),IF((C8="OB1"),(Vstup!S32),IF((C8="OB2"),(Vstup!S50),IF((C8="OB3"),(Vstup!S68)))))</f>
        <v>3</v>
      </c>
      <c r="H23" s="145">
        <f t="shared" si="1"/>
        <v>29.25</v>
      </c>
      <c r="I23" s="59">
        <f t="shared" si="0"/>
        <v>10</v>
      </c>
      <c r="J23" s="43"/>
    </row>
    <row r="24" spans="1:10" ht="14.25" customHeight="1">
      <c r="A24" s="70"/>
      <c r="B24" s="26">
        <v>9</v>
      </c>
      <c r="C24" s="204" t="str">
        <f>IF((C8="OBZ"),(Vstup!P15),IF((C8="OB1"),(Vstup!P33),IF((C8="OB2"),(Vstup!P51),IF((C8="OB3"),(Vstup!P69)))))</f>
        <v>Vyslání do čtverce</v>
      </c>
      <c r="D24" s="204"/>
      <c r="E24" s="7">
        <v>9</v>
      </c>
      <c r="F24" s="7">
        <v>8</v>
      </c>
      <c r="G24" s="60">
        <f>IF((C8="OBZ"),(Vstup!S15),IF((C8="OB1"),(Vstup!S33),IF((C8="OB2"),(Vstup!S51),IF((C8="OB3"),(Vstup!S69)))))</f>
        <v>3</v>
      </c>
      <c r="H24" s="145">
        <f t="shared" si="1"/>
        <v>25.5</v>
      </c>
      <c r="I24" s="59">
        <f t="shared" si="0"/>
        <v>9</v>
      </c>
      <c r="J24" s="43"/>
    </row>
    <row r="25" spans="1:10" ht="14.25" customHeight="1" thickBot="1">
      <c r="A25" s="70"/>
      <c r="B25" s="71">
        <v>10</v>
      </c>
      <c r="C25" s="203" t="str">
        <f>IF((C8="OBZ"),(Vstup!P16),IF((C8="OB1"),(Vstup!P34),IF((C8="OB2"),(Vstup!P52),IF((C8="OB3"),(Vstup!P70)))))</f>
        <v>Všeobecný dojem</v>
      </c>
      <c r="D25" s="203"/>
      <c r="E25" s="8">
        <v>10</v>
      </c>
      <c r="F25" s="8">
        <v>10</v>
      </c>
      <c r="G25" s="61">
        <f>IF((C8="OBZ"),(Vstup!S16),IF((C8="OB1"),(Vstup!S34),IF((C8="OB2"),(Vstup!S52),IF((C8="OB3"),(Vstup!S70)))))</f>
        <v>2</v>
      </c>
      <c r="H25" s="146">
        <f t="shared" si="1"/>
        <v>20</v>
      </c>
      <c r="I25" s="59">
        <f t="shared" si="0"/>
        <v>10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234.75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3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indexed="45"/>
    <pageSetUpPr autoPageBreaks="0" fitToPage="1"/>
  </sheetPr>
  <dimension ref="A1:J28"/>
  <sheetViews>
    <sheetView showGridLines="0" topLeftCell="A6" workbookViewId="0">
      <selection activeCell="E25" sqref="E25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 t="str">
        <f>+Vstup!B26</f>
        <v>Slováčková Pavlína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 t="str">
        <f>+Vstup!C26</f>
        <v>Bron Kazanova zahrada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 t="str">
        <f>+Vstup!D26</f>
        <v>německý ovčák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 t="str">
        <f>+Vstup!E26</f>
        <v>OBZ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str">
        <f>IF((C8="OBZ"),(Vstup!T2),IF((C8="OB1"),(Vstup!T20),IF((C8="OB2"),(Vstup!T38),IF((C8="OB3"),(Vstup!T56)))))</f>
        <v>280,0 - 224,0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str">
        <f>IF((C8="OBZ"),(Vstup!T3),IF((C8="OB1"),(Vstup!T21),IF((C8="OB2"),(Vstup!T39),IF((C8="OB3"),(Vstup!T57)))))</f>
        <v>223,9 - 196,0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str">
        <f>IF((C8="OBZ"),(Vstup!T4),IF((C8="OB1"),(Vstup!T22),IF((C8="OB2"),(Vstup!T40),IF((C8="OB3"),(Vstup!T58)))))</f>
        <v>195,9 - 140,0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216.5</v>
      </c>
      <c r="E14" s="18" t="s">
        <v>70</v>
      </c>
      <c r="F14" s="18"/>
      <c r="G14" s="19"/>
      <c r="H14" s="57" t="str">
        <f>IF((C8)="OBZ",(A15),IF((C8)="OB1",(A16),IF((C8)="OB2",(A17),IF((C8)="OB3",(A18)))))</f>
        <v>Velmi dobrý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Velmi dobrý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Velmi dobrý</v>
      </c>
      <c r="B16" s="69">
        <v>1</v>
      </c>
      <c r="C16" s="210" t="str">
        <f>IF((C8="OBZ"),(Vstup!P7),IF((C8="OB1"),(Vstup!P25),IF((C8="OB2"),(Vstup!P43),IF((C8="OB3"),(Vstup!P61)))))</f>
        <v>Odložení vleže ve skupině</v>
      </c>
      <c r="D16" s="210"/>
      <c r="E16" s="9">
        <v>8</v>
      </c>
      <c r="F16" s="9">
        <v>10</v>
      </c>
      <c r="G16" s="58">
        <f>IF((C8="OBZ"),(Vstup!S7),IF((C8="OB1"),(Vstup!S25),IF((C8="OB2"),(Vstup!S43),IF((C8="OB3"),(Vstup!S61)))))</f>
        <v>2</v>
      </c>
      <c r="H16" s="144">
        <f>((E16+F16)*G16)/2</f>
        <v>18</v>
      </c>
      <c r="I16" s="59">
        <f t="shared" ref="I16:I25" si="0">IF(D16=0,E16*2,D16+E16)/2</f>
        <v>8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Dobrý</v>
      </c>
      <c r="B17" s="26">
        <v>2</v>
      </c>
      <c r="C17" s="211" t="str">
        <f>IF((C8="OBZ"),(Vstup!P8),IF((C8="OB1"),(Vstup!P26),IF((C8="OB2"),(Vstup!P44),IF((C8="OB3"),(Vstup!P62)))))</f>
        <v>Aport</v>
      </c>
      <c r="D17" s="211"/>
      <c r="E17" s="7">
        <v>9</v>
      </c>
      <c r="F17" s="7">
        <v>9.5</v>
      </c>
      <c r="G17" s="60">
        <f>IF((C8="OBZ"),(Vstup!S8),IF((C8="OB1"),(Vstup!S26),IF((C8="OB2"),(Vstup!S44),IF((C8="OB3"),(Vstup!S62)))))</f>
        <v>3</v>
      </c>
      <c r="H17" s="145">
        <f t="shared" ref="H17:H25" si="1">((E17+F17)*G17)/2</f>
        <v>27.75</v>
      </c>
      <c r="I17" s="59">
        <f t="shared" si="0"/>
        <v>9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Dobrý</v>
      </c>
      <c r="B18" s="26">
        <v>3</v>
      </c>
      <c r="C18" s="204" t="str">
        <f>IF((C8="OBZ"),(Vstup!P9),IF((C8="OB1"),(Vstup!P27),IF((C8="OB2"),(Vstup!P45),IF((C8="OB3"),(Vstup!P63)))))</f>
        <v>Odložení za chůze do sedu</v>
      </c>
      <c r="D18" s="204"/>
      <c r="E18" s="7">
        <v>7.5</v>
      </c>
      <c r="F18" s="7">
        <v>8.5</v>
      </c>
      <c r="G18" s="60">
        <f>IF((C8="OBZ"),(Vstup!S9),IF((C8="OB1"),(Vstup!S27),IF((C8="OB2"),(Vstup!S45),IF((C8="OB3"),(Vstup!S63)))))</f>
        <v>3</v>
      </c>
      <c r="H18" s="145">
        <f t="shared" si="1"/>
        <v>24</v>
      </c>
      <c r="I18" s="59">
        <f t="shared" si="0"/>
        <v>7.5</v>
      </c>
      <c r="J18" s="43"/>
    </row>
    <row r="19" spans="1:10" ht="14.25" customHeight="1">
      <c r="A19" s="70"/>
      <c r="B19" s="26">
        <v>4</v>
      </c>
      <c r="C19" s="204" t="str">
        <f>IF((C8="OBZ"),(Vstup!P10),IF((C8="OB1"),(Vstup!P28),IF((C8="OB2"),(Vstup!P46),IF((C8="OB3"),(Vstup!P64)))))</f>
        <v>Odložení za chůze do lehu</v>
      </c>
      <c r="D19" s="204"/>
      <c r="E19" s="7">
        <v>9</v>
      </c>
      <c r="F19" s="7">
        <v>9</v>
      </c>
      <c r="G19" s="60">
        <f>IF((C8="OBZ"),(Vstup!S10),IF((C8="OB1"),(Vstup!S28),IF((C8="OB2"),(Vstup!S46),IF((C8="OB3"),(Vstup!S64)))))</f>
        <v>3</v>
      </c>
      <c r="H19" s="145">
        <f t="shared" si="1"/>
        <v>27</v>
      </c>
      <c r="I19" s="59">
        <f t="shared" si="0"/>
        <v>9</v>
      </c>
      <c r="J19" s="43"/>
    </row>
    <row r="20" spans="1:10" ht="14.25" customHeight="1">
      <c r="A20" s="70"/>
      <c r="B20" s="26">
        <v>5</v>
      </c>
      <c r="C20" s="204" t="str">
        <f>IF((C8="OBZ"),(Vstup!P11),IF((C8="OB1"),(Vstup!P29),IF((C8="OB2"),(Vstup!P47),IF((C8="OB3"),(Vstup!P65)))))</f>
        <v>Chůze u nohy</v>
      </c>
      <c r="D20" s="204"/>
      <c r="E20" s="7">
        <v>6.5</v>
      </c>
      <c r="F20" s="7">
        <v>7</v>
      </c>
      <c r="G20" s="60">
        <f>IF((C8="OBZ"),(Vstup!S11),IF((C8="OB1"),(Vstup!S29),IF((C8="OB2"),(Vstup!S47),IF((C8="OB3"),(Vstup!S65)))))</f>
        <v>3</v>
      </c>
      <c r="H20" s="145">
        <f t="shared" si="1"/>
        <v>20.25</v>
      </c>
      <c r="I20" s="59">
        <f t="shared" si="0"/>
        <v>6.5</v>
      </c>
      <c r="J20" s="43"/>
    </row>
    <row r="21" spans="1:10" ht="14.25" customHeight="1">
      <c r="A21" s="70"/>
      <c r="B21" s="26">
        <v>6</v>
      </c>
      <c r="C21" s="204" t="str">
        <f>IF((C8="OBZ"),(Vstup!P12),IF((C8="OB1"),(Vstup!P30),IF((C8="OB2"),(Vstup!P48),IF((C8="OB3"),(Vstup!P66)))))</f>
        <v>Polohy na dálku</v>
      </c>
      <c r="D21" s="204"/>
      <c r="E21" s="7">
        <v>6</v>
      </c>
      <c r="F21" s="7">
        <v>7</v>
      </c>
      <c r="G21" s="60">
        <f>IF((C8="OBZ"),(Vstup!S12),IF((C8="OB1"),(Vstup!S30),IF((C8="OB2"),(Vstup!S48),IF((C8="OB3"),(Vstup!S66)))))</f>
        <v>3</v>
      </c>
      <c r="H21" s="145">
        <f t="shared" si="1"/>
        <v>19.5</v>
      </c>
      <c r="I21" s="59">
        <f t="shared" si="0"/>
        <v>6</v>
      </c>
      <c r="J21" s="43"/>
    </row>
    <row r="22" spans="1:10" ht="14.25" customHeight="1">
      <c r="A22" s="70"/>
      <c r="B22" s="26">
        <v>7</v>
      </c>
      <c r="C22" s="204" t="str">
        <f>IF((C8="OBZ"),(Vstup!P13),IF((C8="OB1"),(Vstup!P31),IF((C8="OB2"),(Vstup!P49),IF((C8="OB3"),(Vstup!P67)))))</f>
        <v>Přivolání</v>
      </c>
      <c r="D22" s="204"/>
      <c r="E22" s="7">
        <v>0</v>
      </c>
      <c r="F22" s="7">
        <v>0</v>
      </c>
      <c r="G22" s="60">
        <f>IF((C8="OBZ"),(Vstup!S13),IF((C8="OB1"),(Vstup!S31),IF((C8="OB2"),(Vstup!S49),IF((C8="OB3"),(Vstup!S67)))))</f>
        <v>3</v>
      </c>
      <c r="H22" s="145">
        <f t="shared" si="1"/>
        <v>0</v>
      </c>
      <c r="I22" s="59">
        <f t="shared" si="0"/>
        <v>0</v>
      </c>
      <c r="J22" s="43"/>
    </row>
    <row r="23" spans="1:10" ht="14.25" customHeight="1">
      <c r="A23" s="70"/>
      <c r="B23" s="26">
        <v>8</v>
      </c>
      <c r="C23" s="204" t="str">
        <f>IF((C8="OBZ"),(Vstup!P14),IF((C8="OB1"),(Vstup!P32),IF((C8="OB2"),(Vstup!P50),IF((C8="OB3"),(Vstup!P68)))))</f>
        <v>Skok přes překážku</v>
      </c>
      <c r="D23" s="204"/>
      <c r="E23" s="7">
        <v>10</v>
      </c>
      <c r="F23" s="7">
        <v>10</v>
      </c>
      <c r="G23" s="60">
        <f>IF((C8="OBZ"),(Vstup!S14),IF((C8="OB1"),(Vstup!S32),IF((C8="OB2"),(Vstup!S50),IF((C8="OB3"),(Vstup!S68)))))</f>
        <v>3</v>
      </c>
      <c r="H23" s="145">
        <f t="shared" si="1"/>
        <v>30</v>
      </c>
      <c r="I23" s="59">
        <f t="shared" si="0"/>
        <v>10</v>
      </c>
      <c r="J23" s="43"/>
    </row>
    <row r="24" spans="1:10" ht="14.25" customHeight="1">
      <c r="A24" s="70"/>
      <c r="B24" s="26">
        <v>9</v>
      </c>
      <c r="C24" s="204" t="str">
        <f>IF((C8="OBZ"),(Vstup!P15),IF((C8="OB1"),(Vstup!P33),IF((C8="OB2"),(Vstup!P51),IF((C8="OB3"),(Vstup!P69)))))</f>
        <v>Vyslání do čtverce</v>
      </c>
      <c r="D24" s="204"/>
      <c r="E24" s="7">
        <v>10</v>
      </c>
      <c r="F24" s="7">
        <v>10</v>
      </c>
      <c r="G24" s="60">
        <f>IF((C8="OBZ"),(Vstup!S15),IF((C8="OB1"),(Vstup!S33),IF((C8="OB2"),(Vstup!S51),IF((C8="OB3"),(Vstup!S69)))))</f>
        <v>3</v>
      </c>
      <c r="H24" s="145">
        <f t="shared" si="1"/>
        <v>30</v>
      </c>
      <c r="I24" s="59">
        <f t="shared" si="0"/>
        <v>10</v>
      </c>
      <c r="J24" s="43"/>
    </row>
    <row r="25" spans="1:10" ht="14.25" customHeight="1" thickBot="1">
      <c r="A25" s="70"/>
      <c r="B25" s="71">
        <v>10</v>
      </c>
      <c r="C25" s="203" t="str">
        <f>IF((C8="OBZ"),(Vstup!P16),IF((C8="OB1"),(Vstup!P34),IF((C8="OB2"),(Vstup!P52),IF((C8="OB3"),(Vstup!P70)))))</f>
        <v>Všeobecný dojem</v>
      </c>
      <c r="D25" s="203"/>
      <c r="E25" s="8">
        <v>10</v>
      </c>
      <c r="F25" s="8">
        <v>10</v>
      </c>
      <c r="G25" s="61">
        <f>IF((C8="OBZ"),(Vstup!S16),IF((C8="OB1"),(Vstup!S34),IF((C8="OB2"),(Vstup!S52),IF((C8="OB3"),(Vstup!S70)))))</f>
        <v>2</v>
      </c>
      <c r="H25" s="146">
        <f t="shared" si="1"/>
        <v>20</v>
      </c>
      <c r="I25" s="59">
        <f t="shared" si="0"/>
        <v>10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216.5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3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indexed="45"/>
    <pageSetUpPr autoPageBreaks="0"/>
  </sheetPr>
  <dimension ref="A1:J28"/>
  <sheetViews>
    <sheetView showGridLines="0" topLeftCell="A4" workbookViewId="0">
      <selection activeCell="C26" sqref="C26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>
        <f>+Vstup!B27</f>
        <v>0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>
        <f>+Vstup!C27</f>
        <v>0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>
        <f>+Vstup!D27</f>
        <v>0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>
        <f>+Vstup!E27</f>
        <v>0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b">
        <f>IF((C8="OBZ"),(Vstup!T2),IF((C8="OB1"),(Vstup!T20),IF((C8="OB2"),(Vstup!T38),IF((C8="OB3"),(Vstup!T56)))))</f>
        <v>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b">
        <f>IF((C8="OBZ"),(Vstup!T3),IF((C8="OB1"),(Vstup!T21),IF((C8="OB2"),(Vstup!T39),IF((C8="OB3"),(Vstup!T57)))))</f>
        <v>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b">
        <f>IF((C8="OBZ"),(Vstup!T4),IF((C8="OB1"),(Vstup!T22),IF((C8="OB2"),(Vstup!T40),IF((C8="OB3"),(Vstup!T58)))))</f>
        <v>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0</v>
      </c>
      <c r="E14" s="18" t="s">
        <v>70</v>
      </c>
      <c r="F14" s="18"/>
      <c r="G14" s="19"/>
      <c r="H14" s="57" t="b">
        <f>IF((C8)="OBZ",(A15),IF((C8)="OB1",(A16),IF((C8)="OB2",(A17),IF((C8)="OB3",(A18)))))</f>
        <v>0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Nehodnocen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Nehodnocen</v>
      </c>
      <c r="B16" s="69">
        <v>1</v>
      </c>
      <c r="C16" s="210" t="b">
        <f>IF((C8="OBZ"),(Vstup!P7),IF((C8="OB1"),(Vstup!P25),IF((C8="OB2"),(Vstup!P43),IF((C8="OB3"),(Vstup!P61)))))</f>
        <v>0</v>
      </c>
      <c r="D16" s="210"/>
      <c r="E16" s="9">
        <v>0</v>
      </c>
      <c r="F16" s="9">
        <v>0</v>
      </c>
      <c r="G16" s="58" t="b">
        <f>IF((C8="OBZ"),(Vstup!S7),IF((C8="OB1"),(Vstup!S25),IF((C8="OB2"),(Vstup!S43),IF((C8="OB3"),(Vstup!S61)))))</f>
        <v>0</v>
      </c>
      <c r="H16" s="144">
        <f>((E16+F16)*G16)/2</f>
        <v>0</v>
      </c>
      <c r="I16" s="59">
        <f t="shared" ref="I16:I25" si="0">IF(D16=0,E16*2,D16+E16)/2</f>
        <v>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b">
        <f>IF((C8="OBZ"),(Vstup!P8),IF((C8="OB1"),(Vstup!P26),IF((C8="OB2"),(Vstup!P44),IF((C8="OB3"),(Vstup!P62)))))</f>
        <v>0</v>
      </c>
      <c r="D17" s="211"/>
      <c r="E17" s="7">
        <v>0</v>
      </c>
      <c r="F17" s="7">
        <v>0</v>
      </c>
      <c r="G17" s="60" t="b">
        <f>IF((C8="OBZ"),(Vstup!S8),IF((C8="OB1"),(Vstup!S26),IF((C8="OB2"),(Vstup!S44),IF((C8="OB3"),(Vstup!S62)))))</f>
        <v>0</v>
      </c>
      <c r="H17" s="145">
        <f t="shared" ref="H17:H25" si="1">((E17+F17)*G17)/2</f>
        <v>0</v>
      </c>
      <c r="I17" s="59">
        <f t="shared" si="0"/>
        <v>0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b">
        <f>IF((C8="OBZ"),(Vstup!P9),IF((C8="OB1"),(Vstup!P27),IF((C8="OB2"),(Vstup!P45),IF((C8="OB3"),(Vstup!P63)))))</f>
        <v>0</v>
      </c>
      <c r="D18" s="204"/>
      <c r="E18" s="7">
        <v>0</v>
      </c>
      <c r="F18" s="7">
        <v>0</v>
      </c>
      <c r="G18" s="60" t="b">
        <f>IF((C8="OBZ"),(Vstup!S9),IF((C8="OB1"),(Vstup!S27),IF((C8="OB2"),(Vstup!S45),IF((C8="OB3"),(Vstup!S63)))))</f>
        <v>0</v>
      </c>
      <c r="H18" s="145">
        <f t="shared" si="1"/>
        <v>0</v>
      </c>
      <c r="I18" s="59">
        <f t="shared" si="0"/>
        <v>0</v>
      </c>
      <c r="J18" s="43"/>
    </row>
    <row r="19" spans="1:10" ht="14.25" customHeight="1">
      <c r="A19" s="70"/>
      <c r="B19" s="26">
        <v>4</v>
      </c>
      <c r="C19" s="204" t="b">
        <f>IF((C8="OBZ"),(Vstup!P10),IF((C8="OB1"),(Vstup!P28),IF((C8="OB2"),(Vstup!P46),IF((C8="OB3"),(Vstup!P64)))))</f>
        <v>0</v>
      </c>
      <c r="D19" s="204"/>
      <c r="E19" s="7">
        <v>0</v>
      </c>
      <c r="F19" s="7">
        <v>0</v>
      </c>
      <c r="G19" s="60" t="b">
        <f>IF((C8="OBZ"),(Vstup!S10),IF((C8="OB1"),(Vstup!S28),IF((C8="OB2"),(Vstup!S46),IF((C8="OB3"),(Vstup!S64)))))</f>
        <v>0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b">
        <f>IF((C8="OBZ"),(Vstup!P11),IF((C8="OB1"),(Vstup!P29),IF((C8="OB2"),(Vstup!P47),IF((C8="OB3"),(Vstup!P65)))))</f>
        <v>0</v>
      </c>
      <c r="D20" s="204"/>
      <c r="E20" s="7">
        <v>0</v>
      </c>
      <c r="F20" s="7">
        <v>0</v>
      </c>
      <c r="G20" s="60" t="b">
        <f>IF((C8="OBZ"),(Vstup!S11),IF((C8="OB1"),(Vstup!S29),IF((C8="OB2"),(Vstup!S47),IF((C8="OB3"),(Vstup!S65)))))</f>
        <v>0</v>
      </c>
      <c r="H20" s="145">
        <f t="shared" si="1"/>
        <v>0</v>
      </c>
      <c r="I20" s="59">
        <f t="shared" si="0"/>
        <v>0</v>
      </c>
      <c r="J20" s="43"/>
    </row>
    <row r="21" spans="1:10" ht="14.25" customHeight="1">
      <c r="A21" s="70"/>
      <c r="B21" s="26">
        <v>6</v>
      </c>
      <c r="C21" s="204" t="b">
        <f>IF((C8="OBZ"),(Vstup!P12),IF((C8="OB1"),(Vstup!P30),IF((C8="OB2"),(Vstup!P48),IF((C8="OB3"),(Vstup!P66)))))</f>
        <v>0</v>
      </c>
      <c r="D21" s="204"/>
      <c r="E21" s="7">
        <v>0</v>
      </c>
      <c r="F21" s="7">
        <v>0</v>
      </c>
      <c r="G21" s="60" t="b">
        <f>IF((C8="OBZ"),(Vstup!S12),IF((C8="OB1"),(Vstup!S30),IF((C8="OB2"),(Vstup!S48),IF((C8="OB3"),(Vstup!S66)))))</f>
        <v>0</v>
      </c>
      <c r="H21" s="145">
        <f t="shared" si="1"/>
        <v>0</v>
      </c>
      <c r="I21" s="59">
        <f t="shared" si="0"/>
        <v>0</v>
      </c>
      <c r="J21" s="43"/>
    </row>
    <row r="22" spans="1:10" ht="14.25" customHeight="1">
      <c r="A22" s="70"/>
      <c r="B22" s="26">
        <v>7</v>
      </c>
      <c r="C22" s="204" t="b">
        <f>IF((C8="OBZ"),(Vstup!P13),IF((C8="OB1"),(Vstup!P31),IF((C8="OB2"),(Vstup!P49),IF((C8="OB3"),(Vstup!P67)))))</f>
        <v>0</v>
      </c>
      <c r="D22" s="204"/>
      <c r="E22" s="7">
        <v>0</v>
      </c>
      <c r="F22" s="7">
        <v>0</v>
      </c>
      <c r="G22" s="60" t="b">
        <f>IF((C8="OBZ"),(Vstup!S13),IF((C8="OB1"),(Vstup!S31),IF((C8="OB2"),(Vstup!S49),IF((C8="OB3"),(Vstup!S67)))))</f>
        <v>0</v>
      </c>
      <c r="H22" s="145">
        <f t="shared" si="1"/>
        <v>0</v>
      </c>
      <c r="I22" s="59">
        <f t="shared" si="0"/>
        <v>0</v>
      </c>
      <c r="J22" s="43"/>
    </row>
    <row r="23" spans="1:10" ht="14.25" customHeight="1">
      <c r="A23" s="70"/>
      <c r="B23" s="26">
        <v>8</v>
      </c>
      <c r="C23" s="204" t="b">
        <f>IF((C8="OBZ"),(Vstup!P14),IF((C8="OB1"),(Vstup!P32),IF((C8="OB2"),(Vstup!P50),IF((C8="OB3"),(Vstup!P68)))))</f>
        <v>0</v>
      </c>
      <c r="D23" s="204"/>
      <c r="E23" s="7">
        <v>0</v>
      </c>
      <c r="F23" s="7">
        <v>0</v>
      </c>
      <c r="G23" s="60" t="b">
        <f>IF((C8="OBZ"),(Vstup!S14),IF((C8="OB1"),(Vstup!S32),IF((C8="OB2"),(Vstup!S50),IF((C8="OB3"),(Vstup!S68)))))</f>
        <v>0</v>
      </c>
      <c r="H23" s="145">
        <f t="shared" si="1"/>
        <v>0</v>
      </c>
      <c r="I23" s="59">
        <f t="shared" si="0"/>
        <v>0</v>
      </c>
      <c r="J23" s="43"/>
    </row>
    <row r="24" spans="1:10" ht="14.25" customHeight="1">
      <c r="A24" s="70"/>
      <c r="B24" s="26">
        <v>9</v>
      </c>
      <c r="C24" s="204" t="b">
        <f>IF((C8="OBZ"),(Vstup!P15),IF((C8="OB1"),(Vstup!P33),IF((C8="OB2"),(Vstup!P51),IF((C8="OB3"),(Vstup!P69)))))</f>
        <v>0</v>
      </c>
      <c r="D24" s="204"/>
      <c r="E24" s="7">
        <v>0</v>
      </c>
      <c r="F24" s="7">
        <v>0</v>
      </c>
      <c r="G24" s="60" t="b">
        <f>IF((C8="OBZ"),(Vstup!S15),IF((C8="OB1"),(Vstup!S33),IF((C8="OB2"),(Vstup!S51),IF((C8="OB3"),(Vstup!S69)))))</f>
        <v>0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b">
        <f>IF((C8="OBZ"),(Vstup!P16),IF((C8="OB1"),(Vstup!P34),IF((C8="OB2"),(Vstup!P52),IF((C8="OB3"),(Vstup!P70)))))</f>
        <v>0</v>
      </c>
      <c r="D25" s="203"/>
      <c r="E25" s="8">
        <v>0</v>
      </c>
      <c r="F25" s="8">
        <v>0</v>
      </c>
      <c r="G25" s="61" t="b">
        <f>IF((C8="OBZ"),(Vstup!S16),IF((C8="OB1"),(Vstup!S34),IF((C8="OB2"),(Vstup!S52),IF((C8="OB3"),(Vstup!S70)))))</f>
        <v>0</v>
      </c>
      <c r="H25" s="146">
        <f t="shared" si="1"/>
        <v>0</v>
      </c>
      <c r="I25" s="59">
        <f t="shared" si="0"/>
        <v>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0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ageMargins left="0.78740157499999996" right="0.78740157499999996" top="0.984251969" bottom="0.984251969" header="0.4921259845" footer="0.4921259845"/>
  <pageSetup paperSize="9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indexed="45"/>
    <pageSetUpPr autoPageBreaks="0"/>
  </sheetPr>
  <dimension ref="A1:J28"/>
  <sheetViews>
    <sheetView showGridLines="0" topLeftCell="B4" workbookViewId="0">
      <selection activeCell="C26" sqref="C26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>
        <f>+Vstup!B28</f>
        <v>0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>
        <f>+Vstup!C28</f>
        <v>0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>
        <f>+Vstup!D28</f>
        <v>0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>
        <f>+Vstup!E28</f>
        <v>0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b">
        <f>IF((C8="OBZ"),(Vstup!T2),IF((C8="OB1"),(Vstup!T20),IF((C8="OB2"),(Vstup!T38),IF((C8="OB3"),(Vstup!T56)))))</f>
        <v>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b">
        <f>IF((C8="OBZ"),(Vstup!T3),IF((C8="OB1"),(Vstup!T21),IF((C8="OB2"),(Vstup!T39),IF((C8="OB3"),(Vstup!T57)))))</f>
        <v>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b">
        <f>IF((C8="OBZ"),(Vstup!T4),IF((C8="OB1"),(Vstup!T22),IF((C8="OB2"),(Vstup!T40),IF((C8="OB3"),(Vstup!T58)))))</f>
        <v>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0</v>
      </c>
      <c r="E14" s="18" t="s">
        <v>70</v>
      </c>
      <c r="F14" s="18"/>
      <c r="G14" s="19"/>
      <c r="H14" s="57" t="b">
        <f>IF((C8)="OBZ",(A15),IF((C8)="OB1",(A16),IF((C8)="OB2",(A17),IF((C8)="OB3",(A18)))))</f>
        <v>0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Nehodnocen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Nehodnocen</v>
      </c>
      <c r="B16" s="69">
        <v>1</v>
      </c>
      <c r="C16" s="210" t="b">
        <f>IF((C8="OBZ"),(Vstup!P7),IF((C8="OB1"),(Vstup!P25),IF((C8="OB2"),(Vstup!P43),IF((C8="OB3"),(Vstup!P61)))))</f>
        <v>0</v>
      </c>
      <c r="D16" s="210"/>
      <c r="E16" s="9">
        <v>0</v>
      </c>
      <c r="F16" s="9">
        <v>0</v>
      </c>
      <c r="G16" s="58" t="b">
        <f>IF((C8="OBZ"),(Vstup!S7),IF((C8="OB1"),(Vstup!S25),IF((C8="OB2"),(Vstup!S43),IF((C8="OB3"),(Vstup!S61)))))</f>
        <v>0</v>
      </c>
      <c r="H16" s="144">
        <f>((E16+F16)*G16)/2</f>
        <v>0</v>
      </c>
      <c r="I16" s="59">
        <f t="shared" ref="I16:I25" si="0">IF(D16=0,E16*2,D16+E16)/2</f>
        <v>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b">
        <f>IF((C8="OBZ"),(Vstup!P8),IF((C8="OB1"),(Vstup!P26),IF((C8="OB2"),(Vstup!P44),IF((C8="OB3"),(Vstup!P62)))))</f>
        <v>0</v>
      </c>
      <c r="D17" s="211"/>
      <c r="E17" s="7">
        <v>0</v>
      </c>
      <c r="F17" s="7">
        <v>0</v>
      </c>
      <c r="G17" s="60" t="b">
        <f>IF((C8="OBZ"),(Vstup!S8),IF((C8="OB1"),(Vstup!S26),IF((C8="OB2"),(Vstup!S44),IF((C8="OB3"),(Vstup!S62)))))</f>
        <v>0</v>
      </c>
      <c r="H17" s="145">
        <f t="shared" ref="H17:H25" si="1">((E17+F17)*G17)/2</f>
        <v>0</v>
      </c>
      <c r="I17" s="59">
        <f t="shared" si="0"/>
        <v>0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b">
        <f>IF((C8="OBZ"),(Vstup!P9),IF((C8="OB1"),(Vstup!P27),IF((C8="OB2"),(Vstup!P45),IF((C8="OB3"),(Vstup!P63)))))</f>
        <v>0</v>
      </c>
      <c r="D18" s="204"/>
      <c r="E18" s="7">
        <v>0</v>
      </c>
      <c r="F18" s="7">
        <v>0</v>
      </c>
      <c r="G18" s="60" t="b">
        <f>IF((C8="OBZ"),(Vstup!S9),IF((C8="OB1"),(Vstup!S27),IF((C8="OB2"),(Vstup!S45),IF((C8="OB3"),(Vstup!S63)))))</f>
        <v>0</v>
      </c>
      <c r="H18" s="145">
        <f t="shared" si="1"/>
        <v>0</v>
      </c>
      <c r="I18" s="59">
        <f t="shared" si="0"/>
        <v>0</v>
      </c>
      <c r="J18" s="43"/>
    </row>
    <row r="19" spans="1:10" ht="14.25" customHeight="1">
      <c r="A19" s="70"/>
      <c r="B19" s="26">
        <v>4</v>
      </c>
      <c r="C19" s="204" t="b">
        <f>IF((C8="OBZ"),(Vstup!P10),IF((C8="OB1"),(Vstup!P28),IF((C8="OB2"),(Vstup!P46),IF((C8="OB3"),(Vstup!P64)))))</f>
        <v>0</v>
      </c>
      <c r="D19" s="204"/>
      <c r="E19" s="7">
        <v>0</v>
      </c>
      <c r="F19" s="7">
        <v>0</v>
      </c>
      <c r="G19" s="60" t="b">
        <f>IF((C8="OBZ"),(Vstup!S10),IF((C8="OB1"),(Vstup!S28),IF((C8="OB2"),(Vstup!S46),IF((C8="OB3"),(Vstup!S64)))))</f>
        <v>0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b">
        <f>IF((C8="OBZ"),(Vstup!P11),IF((C8="OB1"),(Vstup!P29),IF((C8="OB2"),(Vstup!P47),IF((C8="OB3"),(Vstup!P65)))))</f>
        <v>0</v>
      </c>
      <c r="D20" s="204"/>
      <c r="E20" s="7">
        <v>0</v>
      </c>
      <c r="F20" s="7">
        <v>0</v>
      </c>
      <c r="G20" s="60" t="b">
        <f>IF((C8="OBZ"),(Vstup!S11),IF((C8="OB1"),(Vstup!S29),IF((C8="OB2"),(Vstup!S47),IF((C8="OB3"),(Vstup!S65)))))</f>
        <v>0</v>
      </c>
      <c r="H20" s="145">
        <f t="shared" si="1"/>
        <v>0</v>
      </c>
      <c r="I20" s="59">
        <f t="shared" si="0"/>
        <v>0</v>
      </c>
      <c r="J20" s="43"/>
    </row>
    <row r="21" spans="1:10" ht="14.25" customHeight="1">
      <c r="A21" s="70"/>
      <c r="B21" s="26">
        <v>6</v>
      </c>
      <c r="C21" s="204" t="b">
        <f>IF((C8="OBZ"),(Vstup!P12),IF((C8="OB1"),(Vstup!P30),IF((C8="OB2"),(Vstup!P48),IF((C8="OB3"),(Vstup!P66)))))</f>
        <v>0</v>
      </c>
      <c r="D21" s="204"/>
      <c r="E21" s="7">
        <v>0</v>
      </c>
      <c r="F21" s="7">
        <v>0</v>
      </c>
      <c r="G21" s="60" t="b">
        <f>IF((C8="OBZ"),(Vstup!S12),IF((C8="OB1"),(Vstup!S30),IF((C8="OB2"),(Vstup!S48),IF((C8="OB3"),(Vstup!S66)))))</f>
        <v>0</v>
      </c>
      <c r="H21" s="145">
        <f t="shared" si="1"/>
        <v>0</v>
      </c>
      <c r="I21" s="59">
        <f t="shared" si="0"/>
        <v>0</v>
      </c>
      <c r="J21" s="43"/>
    </row>
    <row r="22" spans="1:10" ht="14.25" customHeight="1">
      <c r="A22" s="70"/>
      <c r="B22" s="26">
        <v>7</v>
      </c>
      <c r="C22" s="204" t="b">
        <f>IF((C8="OBZ"),(Vstup!P13),IF((C8="OB1"),(Vstup!P31),IF((C8="OB2"),(Vstup!P49),IF((C8="OB3"),(Vstup!P67)))))</f>
        <v>0</v>
      </c>
      <c r="D22" s="204"/>
      <c r="E22" s="7">
        <v>0</v>
      </c>
      <c r="F22" s="7">
        <v>0</v>
      </c>
      <c r="G22" s="60" t="b">
        <f>IF((C8="OBZ"),(Vstup!S13),IF((C8="OB1"),(Vstup!S31),IF((C8="OB2"),(Vstup!S49),IF((C8="OB3"),(Vstup!S67)))))</f>
        <v>0</v>
      </c>
      <c r="H22" s="145">
        <f t="shared" si="1"/>
        <v>0</v>
      </c>
      <c r="I22" s="59">
        <f t="shared" si="0"/>
        <v>0</v>
      </c>
      <c r="J22" s="43"/>
    </row>
    <row r="23" spans="1:10" ht="14.25" customHeight="1">
      <c r="A23" s="70"/>
      <c r="B23" s="26">
        <v>8</v>
      </c>
      <c r="C23" s="204" t="b">
        <f>IF((C8="OBZ"),(Vstup!P14),IF((C8="OB1"),(Vstup!P32),IF((C8="OB2"),(Vstup!P50),IF((C8="OB3"),(Vstup!P68)))))</f>
        <v>0</v>
      </c>
      <c r="D23" s="204"/>
      <c r="E23" s="7">
        <v>0</v>
      </c>
      <c r="F23" s="7">
        <v>0</v>
      </c>
      <c r="G23" s="60" t="b">
        <f>IF((C8="OBZ"),(Vstup!S14),IF((C8="OB1"),(Vstup!S32),IF((C8="OB2"),(Vstup!S50),IF((C8="OB3"),(Vstup!S68)))))</f>
        <v>0</v>
      </c>
      <c r="H23" s="145">
        <f t="shared" si="1"/>
        <v>0</v>
      </c>
      <c r="I23" s="59">
        <f t="shared" si="0"/>
        <v>0</v>
      </c>
      <c r="J23" s="43"/>
    </row>
    <row r="24" spans="1:10" ht="14.25" customHeight="1">
      <c r="A24" s="70"/>
      <c r="B24" s="26">
        <v>9</v>
      </c>
      <c r="C24" s="204" t="b">
        <f>IF((C8="OBZ"),(Vstup!P15),IF((C8="OB1"),(Vstup!P33),IF((C8="OB2"),(Vstup!P51),IF((C8="OB3"),(Vstup!P69)))))</f>
        <v>0</v>
      </c>
      <c r="D24" s="204"/>
      <c r="E24" s="7">
        <v>0</v>
      </c>
      <c r="F24" s="7">
        <v>0</v>
      </c>
      <c r="G24" s="60" t="b">
        <f>IF((C8="OBZ"),(Vstup!S15),IF((C8="OB1"),(Vstup!S33),IF((C8="OB2"),(Vstup!S51),IF((C8="OB3"),(Vstup!S69)))))</f>
        <v>0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b">
        <f>IF((C8="OBZ"),(Vstup!P16),IF((C8="OB1"),(Vstup!P34),IF((C8="OB2"),(Vstup!P52),IF((C8="OB3"),(Vstup!P70)))))</f>
        <v>0</v>
      </c>
      <c r="D25" s="203"/>
      <c r="E25" s="8">
        <v>0</v>
      </c>
      <c r="F25" s="8">
        <v>0</v>
      </c>
      <c r="G25" s="61" t="b">
        <f>IF((C8="OBZ"),(Vstup!S16),IF((C8="OB1"),(Vstup!S34),IF((C8="OB2"),(Vstup!S52),IF((C8="OB3"),(Vstup!S70)))))</f>
        <v>0</v>
      </c>
      <c r="H25" s="146">
        <f t="shared" si="1"/>
        <v>0</v>
      </c>
      <c r="I25" s="59">
        <f t="shared" si="0"/>
        <v>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0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ageMargins left="0.78740157499999996" right="0.78740157499999996" top="0.984251969" bottom="0.984251969" header="0.4921259845" footer="0.4921259845"/>
  <pageSetup paperSize="9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5"/>
    <pageSetUpPr autoPageBreaks="0"/>
  </sheetPr>
  <dimension ref="A1:J28"/>
  <sheetViews>
    <sheetView showGridLines="0" topLeftCell="A5" workbookViewId="0">
      <selection activeCell="E19" sqref="E19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 t="str">
        <f>+Vstup!B2</f>
        <v>Balogová Stanislava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 t="str">
        <f>+Vstup!C2</f>
        <v>Jasmine Flower Tennant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 t="str">
        <f>+Vstup!D2</f>
        <v>border kolie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 t="str">
        <f>+Vstup!E2</f>
        <v>OB1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06"/>
      <c r="E11" s="51" t="s">
        <v>4</v>
      </c>
      <c r="F11" s="51"/>
      <c r="G11" s="52"/>
      <c r="H11" s="53" t="str">
        <f>IF((C8="OBZ"),(Vstup!T2),IF((C8="OB1"),(Vstup!T20),IF((C8="OB2"),(Vstup!T38),IF((C8="OB3"),(Vstup!T56)))))</f>
        <v>280,0 - 224,0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07"/>
      <c r="E12" s="51" t="s">
        <v>5</v>
      </c>
      <c r="F12" s="51"/>
      <c r="G12" s="52"/>
      <c r="H12" s="53" t="str">
        <f>IF((C8="OBZ"),(Vstup!T3),IF((C8="OB1"),(Vstup!T21),IF((C8="OB2"),(Vstup!T39),IF((C8="OB3"),(Vstup!T57)))))</f>
        <v>223,9 - 196,0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str">
        <f>IF((C8="OBZ"),(Vstup!T4),IF((C8="OB1"),(Vstup!T22),IF((C8="OB2"),(Vstup!T40),IF((C8="OB3"),(Vstup!T58)))))</f>
        <v>195,9 - 140,0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136.75</v>
      </c>
      <c r="E14" s="18" t="s">
        <v>70</v>
      </c>
      <c r="F14" s="18"/>
      <c r="G14" s="19"/>
      <c r="H14" s="57" t="str">
        <f>IF((C8)="OBZ",(A15),IF((C8)="OB1",(A16),IF((C8)="OB2",(A17),IF((C8)="OB3",(A18)))))</f>
        <v>Nehodnocen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Nehodnocen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Nehodnocen</v>
      </c>
      <c r="B16" s="69">
        <v>1</v>
      </c>
      <c r="C16" s="210" t="str">
        <f>IF((C8="OBZ"),(Vstup!P7),IF((C8="OB1"),(Vstup!P25),IF((C8="OB2"),(Vstup!P43),IF((C8="OB3"),(Vstup!P61)))))</f>
        <v>Odložení vleže ve skupině</v>
      </c>
      <c r="D16" s="210"/>
      <c r="E16" s="9">
        <v>9</v>
      </c>
      <c r="F16" s="9">
        <v>9.5</v>
      </c>
      <c r="G16" s="58">
        <f>IF((C8="OBZ"),(Vstup!S7),IF((C8="OB1"),(Vstup!S25),IF((C8="OB2"),(Vstup!S43),IF((C8="OB3"),(Vstup!S61)))))</f>
        <v>3</v>
      </c>
      <c r="H16" s="144">
        <f>((E16+F16)*G16)/2</f>
        <v>27.75</v>
      </c>
      <c r="I16" s="59">
        <f t="shared" ref="I16:I25" si="0">IF(D16=0,E16*2,D16+E16)/2</f>
        <v>9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str">
        <f>IF((C8="OBZ"),(Vstup!P8),IF((C8="OB1"),(Vstup!P26),IF((C8="OB2"),(Vstup!P44),IF((C8="OB3"),(Vstup!P62)))))</f>
        <v>Aport</v>
      </c>
      <c r="D17" s="211"/>
      <c r="E17" s="7">
        <v>6</v>
      </c>
      <c r="F17" s="7">
        <v>6.5</v>
      </c>
      <c r="G17" s="60">
        <f>IF((C8="OBZ"),(Vstup!S8),IF((C8="OB1"),(Vstup!S26),IF((C8="OB2"),(Vstup!S44),IF((C8="OB3"),(Vstup!S62)))))</f>
        <v>3</v>
      </c>
      <c r="H17" s="145">
        <f t="shared" ref="H17:H25" si="1">((E17+F17)*G17)/2</f>
        <v>18.75</v>
      </c>
      <c r="I17" s="59">
        <f t="shared" si="0"/>
        <v>6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str">
        <f>IF((C8="OBZ"),(Vstup!P9),IF((C8="OB1"),(Vstup!P27),IF((C8="OB2"),(Vstup!P45),IF((C8="OB3"),(Vstup!P63)))))</f>
        <v>Odložení za chůze do stoje</v>
      </c>
      <c r="D18" s="204"/>
      <c r="E18" s="7">
        <v>0</v>
      </c>
      <c r="F18" s="7">
        <v>0</v>
      </c>
      <c r="G18" s="60">
        <f>IF((C8="OBZ"),(Vstup!S9),IF((C8="OB1"),(Vstup!S27),IF((C8="OB2"),(Vstup!S45),IF((C8="OB3"),(Vstup!S63)))))</f>
        <v>2</v>
      </c>
      <c r="H18" s="145">
        <f t="shared" si="1"/>
        <v>0</v>
      </c>
      <c r="I18" s="59">
        <f t="shared" si="0"/>
        <v>0</v>
      </c>
      <c r="J18" s="43"/>
    </row>
    <row r="19" spans="1:10" ht="14.25" customHeight="1">
      <c r="A19" s="70"/>
      <c r="B19" s="26">
        <v>4</v>
      </c>
      <c r="C19" s="204" t="str">
        <f>IF((C8="OBZ"),(Vstup!P10),IF((C8="OB1"),(Vstup!P28),IF((C8="OB2"),(Vstup!P46),IF((C8="OB3"),(Vstup!P64)))))</f>
        <v xml:space="preserve">Odložení za chůze do sedu </v>
      </c>
      <c r="D19" s="204"/>
      <c r="E19" s="7">
        <v>7.5</v>
      </c>
      <c r="F19" s="7">
        <v>7</v>
      </c>
      <c r="G19" s="60">
        <f>IF((C8="OBZ"),(Vstup!S10),IF((C8="OB1"),(Vstup!S28),IF((C8="OB2"),(Vstup!S46),IF((C8="OB3"),(Vstup!S64)))))</f>
        <v>2</v>
      </c>
      <c r="H19" s="145">
        <f t="shared" si="1"/>
        <v>14.5</v>
      </c>
      <c r="I19" s="59">
        <f t="shared" si="0"/>
        <v>7.5</v>
      </c>
      <c r="J19" s="43"/>
    </row>
    <row r="20" spans="1:10" ht="14.25" customHeight="1">
      <c r="A20" s="70"/>
      <c r="B20" s="26">
        <v>5</v>
      </c>
      <c r="C20" s="204" t="str">
        <f>IF((C8="OBZ"),(Vstup!P11),IF((C8="OB1"),(Vstup!P29),IF((C8="OB2"),(Vstup!P47),IF((C8="OB3"),(Vstup!P65)))))</f>
        <v>Chůze u nohy</v>
      </c>
      <c r="D20" s="204"/>
      <c r="E20" s="7">
        <v>0</v>
      </c>
      <c r="F20" s="7">
        <v>5.5</v>
      </c>
      <c r="G20" s="60">
        <f>IF((C8="OBZ"),(Vstup!S11),IF((C8="OB1"),(Vstup!S29),IF((C8="OB2"),(Vstup!S47),IF((C8="OB3"),(Vstup!S65)))))</f>
        <v>3</v>
      </c>
      <c r="H20" s="145">
        <f t="shared" si="1"/>
        <v>8.25</v>
      </c>
      <c r="I20" s="59">
        <f t="shared" si="0"/>
        <v>0</v>
      </c>
      <c r="J20" s="43"/>
    </row>
    <row r="21" spans="1:10" ht="14.25" customHeight="1">
      <c r="A21" s="70"/>
      <c r="B21" s="26">
        <v>6</v>
      </c>
      <c r="C21" s="204" t="str">
        <f>IF((C8="OBZ"),(Vstup!P12),IF((C8="OB1"),(Vstup!P30),IF((C8="OB2"),(Vstup!P48),IF((C8="OB3"),(Vstup!P66)))))</f>
        <v>Ovladatelnost na dálku</v>
      </c>
      <c r="D21" s="204"/>
      <c r="E21" s="7">
        <v>5</v>
      </c>
      <c r="F21" s="7">
        <v>5</v>
      </c>
      <c r="G21" s="60">
        <f>IF((C8="OBZ"),(Vstup!S12),IF((C8="OB1"),(Vstup!S30),IF((C8="OB2"),(Vstup!S48),IF((C8="OB3"),(Vstup!S66)))))</f>
        <v>3</v>
      </c>
      <c r="H21" s="145">
        <f t="shared" si="1"/>
        <v>15</v>
      </c>
      <c r="I21" s="59">
        <f t="shared" si="0"/>
        <v>5</v>
      </c>
      <c r="J21" s="43"/>
    </row>
    <row r="22" spans="1:10" ht="14.25" customHeight="1">
      <c r="A22" s="70"/>
      <c r="B22" s="26">
        <v>7</v>
      </c>
      <c r="C22" s="204" t="str">
        <f>IF((C8="OBZ"),(Vstup!P13),IF((C8="OB1"),(Vstup!P31),IF((C8="OB2"),(Vstup!P49),IF((C8="OB3"),(Vstup!P67)))))</f>
        <v>Přivolání</v>
      </c>
      <c r="D22" s="204"/>
      <c r="E22" s="7">
        <v>5.5</v>
      </c>
      <c r="F22" s="7">
        <v>5</v>
      </c>
      <c r="G22" s="60">
        <f>IF((C8="OBZ"),(Vstup!S13),IF((C8="OB1"),(Vstup!S31),IF((C8="OB2"),(Vstup!S49),IF((C8="OB3"),(Vstup!S67)))))</f>
        <v>3</v>
      </c>
      <c r="H22" s="145">
        <f t="shared" si="1"/>
        <v>15.75</v>
      </c>
      <c r="I22" s="59">
        <f t="shared" si="0"/>
        <v>5.5</v>
      </c>
      <c r="J22" s="43"/>
    </row>
    <row r="23" spans="1:10" ht="14.25" customHeight="1">
      <c r="A23" s="70"/>
      <c r="B23" s="26">
        <v>8</v>
      </c>
      <c r="C23" s="204" t="str">
        <f>IF((C8="OBZ"),(Vstup!P14),IF((C8="OB1"),(Vstup!P32),IF((C8="OB2"),(Vstup!P50),IF((C8="OB3"),(Vstup!P68)))))</f>
        <v>Skok přes překážku</v>
      </c>
      <c r="D23" s="204"/>
      <c r="E23" s="7">
        <v>8</v>
      </c>
      <c r="F23" s="7">
        <v>8.5</v>
      </c>
      <c r="G23" s="60">
        <f>IF((C8="OBZ"),(Vstup!S14),IF((C8="OB1"),(Vstup!S32),IF((C8="OB2"),(Vstup!S50),IF((C8="OB3"),(Vstup!S68)))))</f>
        <v>3</v>
      </c>
      <c r="H23" s="145">
        <f t="shared" si="1"/>
        <v>24.75</v>
      </c>
      <c r="I23" s="59">
        <f t="shared" si="0"/>
        <v>8</v>
      </c>
      <c r="J23" s="43"/>
    </row>
    <row r="24" spans="1:10" ht="14.25" customHeight="1">
      <c r="A24" s="70"/>
      <c r="B24" s="26">
        <v>9</v>
      </c>
      <c r="C24" s="204" t="str">
        <f>IF((C8="OBZ"),(Vstup!P15),IF((C8="OB1"),(Vstup!P33),IF((C8="OB2"),(Vstup!P51),IF((C8="OB3"),(Vstup!P69)))))</f>
        <v>Vyslání do čtverce</v>
      </c>
      <c r="D24" s="204"/>
      <c r="E24" s="7">
        <v>0</v>
      </c>
      <c r="F24" s="7">
        <v>0</v>
      </c>
      <c r="G24" s="60">
        <f>IF((C8="OBZ"),(Vstup!S15),IF((C8="OB1"),(Vstup!S33),IF((C8="OB2"),(Vstup!S51),IF((C8="OB3"),(Vstup!S69)))))</f>
        <v>4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str">
        <f>IF((C8="OBZ"),(Vstup!P16),IF((C8="OB1"),(Vstup!P34),IF((C8="OB2"),(Vstup!P52),IF((C8="OB3"),(Vstup!P70)))))</f>
        <v>Všeobecný dojem</v>
      </c>
      <c r="D25" s="203"/>
      <c r="E25" s="8">
        <v>5</v>
      </c>
      <c r="F25" s="8">
        <v>7</v>
      </c>
      <c r="G25" s="61">
        <f>IF((C8="OBZ"),(Vstup!S16),IF((C8="OB1"),(Vstup!S34),IF((C8="OB2"),(Vstup!S52),IF((C8="OB3"),(Vstup!S70)))))</f>
        <v>2</v>
      </c>
      <c r="H25" s="146">
        <f t="shared" si="1"/>
        <v>12</v>
      </c>
      <c r="I25" s="59">
        <f t="shared" si="0"/>
        <v>5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136.75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C19:D19"/>
    <mergeCell ref="D10:D12"/>
    <mergeCell ref="C15:D15"/>
    <mergeCell ref="C16:D16"/>
    <mergeCell ref="C17:D17"/>
    <mergeCell ref="C18:D18"/>
    <mergeCell ref="C25:D25"/>
    <mergeCell ref="C24:D24"/>
    <mergeCell ref="C23:D23"/>
    <mergeCell ref="C22:D22"/>
    <mergeCell ref="C21:D21"/>
    <mergeCell ref="C20:D20"/>
  </mergeCells>
  <phoneticPr fontId="1" type="noConversion"/>
  <pageMargins left="0.19685039370078741" right="0.19685039370078741" top="0.98425196850393704" bottom="0.98425196850393704" header="0.51181102362204722" footer="0.51181102362204722"/>
  <pageSetup paperSize="9" scale="93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indexed="45"/>
    <pageSetUpPr autoPageBreaks="0"/>
  </sheetPr>
  <dimension ref="A1:J28"/>
  <sheetViews>
    <sheetView showGridLines="0" topLeftCell="A4" workbookViewId="0">
      <selection activeCell="C26" sqref="C26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>
        <f>+Vstup!B29</f>
        <v>0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>
        <f>+Vstup!C29</f>
        <v>0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>
        <f>+Vstup!D29</f>
        <v>0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>
        <f>+Vstup!E29</f>
        <v>0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b">
        <f>IF((C8="OBZ"),(Vstup!T2),IF((C8="OB1"),(Vstup!T20),IF((C8="OB2"),(Vstup!T38),IF((C8="OB3"),(Vstup!T56)))))</f>
        <v>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b">
        <f>IF((C8="OBZ"),(Vstup!T3),IF((C8="OB1"),(Vstup!T21),IF((C8="OB2"),(Vstup!T39),IF((C8="OB3"),(Vstup!T57)))))</f>
        <v>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b">
        <f>IF((C8="OBZ"),(Vstup!T4),IF((C8="OB1"),(Vstup!T22),IF((C8="OB2"),(Vstup!T40),IF((C8="OB3"),(Vstup!T58)))))</f>
        <v>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0</v>
      </c>
      <c r="E14" s="18" t="s">
        <v>70</v>
      </c>
      <c r="F14" s="18"/>
      <c r="G14" s="19"/>
      <c r="H14" s="57" t="b">
        <f>IF((C8)="OBZ",(A15),IF((C8)="OB1",(A16),IF((C8)="OB2",(A17),IF((C8)="OB3",(A18)))))</f>
        <v>0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Nehodnocen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Nehodnocen</v>
      </c>
      <c r="B16" s="69">
        <v>1</v>
      </c>
      <c r="C16" s="210" t="b">
        <f>IF((C8="OBZ"),(Vstup!P7),IF((C8="OB1"),(Vstup!P25),IF((C8="OB2"),(Vstup!P43),IF((C8="OB3"),(Vstup!P61)))))</f>
        <v>0</v>
      </c>
      <c r="D16" s="210"/>
      <c r="E16" s="9">
        <v>0</v>
      </c>
      <c r="F16" s="9">
        <v>0</v>
      </c>
      <c r="G16" s="58" t="b">
        <f>IF((C8="OBZ"),(Vstup!S7),IF((C8="OB1"),(Vstup!S25),IF((C8="OB2"),(Vstup!S43),IF((C8="OB3"),(Vstup!S61)))))</f>
        <v>0</v>
      </c>
      <c r="H16" s="144">
        <f>((E16+F16)*G16)/2</f>
        <v>0</v>
      </c>
      <c r="I16" s="59">
        <f t="shared" ref="I16:I25" si="0">IF(D16=0,E16*2,D16+E16)/2</f>
        <v>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b">
        <f>IF((C8="OBZ"),(Vstup!P8),IF((C8="OB1"),(Vstup!P26),IF((C8="OB2"),(Vstup!P44),IF((C8="OB3"),(Vstup!P62)))))</f>
        <v>0</v>
      </c>
      <c r="D17" s="211"/>
      <c r="E17" s="7">
        <v>0</v>
      </c>
      <c r="F17" s="7">
        <v>0</v>
      </c>
      <c r="G17" s="60" t="b">
        <f>IF((C8="OBZ"),(Vstup!S8),IF((C8="OB1"),(Vstup!S26),IF((C8="OB2"),(Vstup!S44),IF((C8="OB3"),(Vstup!S62)))))</f>
        <v>0</v>
      </c>
      <c r="H17" s="145">
        <f t="shared" ref="H17:H25" si="1">((E17+F17)*G17)/2</f>
        <v>0</v>
      </c>
      <c r="I17" s="59">
        <f t="shared" si="0"/>
        <v>0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b">
        <f>IF((C8="OBZ"),(Vstup!P9),IF((C8="OB1"),(Vstup!P27),IF((C8="OB2"),(Vstup!P45),IF((C8="OB3"),(Vstup!P63)))))</f>
        <v>0</v>
      </c>
      <c r="D18" s="204"/>
      <c r="E18" s="7">
        <v>0</v>
      </c>
      <c r="F18" s="7">
        <v>0</v>
      </c>
      <c r="G18" s="60" t="b">
        <f>IF((C8="OBZ"),(Vstup!S9),IF((C8="OB1"),(Vstup!S27),IF((C8="OB2"),(Vstup!S45),IF((C8="OB3"),(Vstup!S63)))))</f>
        <v>0</v>
      </c>
      <c r="H18" s="145">
        <f t="shared" si="1"/>
        <v>0</v>
      </c>
      <c r="I18" s="59">
        <f t="shared" si="0"/>
        <v>0</v>
      </c>
      <c r="J18" s="43"/>
    </row>
    <row r="19" spans="1:10" ht="14.25" customHeight="1">
      <c r="A19" s="70"/>
      <c r="B19" s="26">
        <v>4</v>
      </c>
      <c r="C19" s="204" t="b">
        <f>IF((C8="OBZ"),(Vstup!P10),IF((C8="OB1"),(Vstup!P28),IF((C8="OB2"),(Vstup!P46),IF((C8="OB3"),(Vstup!P64)))))</f>
        <v>0</v>
      </c>
      <c r="D19" s="204"/>
      <c r="E19" s="7">
        <v>0</v>
      </c>
      <c r="F19" s="7">
        <v>0</v>
      </c>
      <c r="G19" s="60" t="b">
        <f>IF((C8="OBZ"),(Vstup!S10),IF((C8="OB1"),(Vstup!S28),IF((C8="OB2"),(Vstup!S46),IF((C8="OB3"),(Vstup!S64)))))</f>
        <v>0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b">
        <f>IF((C8="OBZ"),(Vstup!P11),IF((C8="OB1"),(Vstup!P29),IF((C8="OB2"),(Vstup!P47),IF((C8="OB3"),(Vstup!P65)))))</f>
        <v>0</v>
      </c>
      <c r="D20" s="204"/>
      <c r="E20" s="7">
        <v>0</v>
      </c>
      <c r="F20" s="7">
        <v>0</v>
      </c>
      <c r="G20" s="60" t="b">
        <f>IF((C8="OBZ"),(Vstup!S11),IF((C8="OB1"),(Vstup!S29),IF((C8="OB2"),(Vstup!S47),IF((C8="OB3"),(Vstup!S65)))))</f>
        <v>0</v>
      </c>
      <c r="H20" s="145">
        <f t="shared" si="1"/>
        <v>0</v>
      </c>
      <c r="I20" s="59">
        <f t="shared" si="0"/>
        <v>0</v>
      </c>
      <c r="J20" s="43"/>
    </row>
    <row r="21" spans="1:10" ht="14.25" customHeight="1">
      <c r="A21" s="70"/>
      <c r="B21" s="26">
        <v>6</v>
      </c>
      <c r="C21" s="204" t="b">
        <f>IF((C8="OBZ"),(Vstup!P12),IF((C8="OB1"),(Vstup!P30),IF((C8="OB2"),(Vstup!P48),IF((C8="OB3"),(Vstup!P66)))))</f>
        <v>0</v>
      </c>
      <c r="D21" s="204"/>
      <c r="E21" s="7">
        <v>0</v>
      </c>
      <c r="F21" s="7">
        <v>0</v>
      </c>
      <c r="G21" s="60" t="b">
        <f>IF((C8="OBZ"),(Vstup!S12),IF((C8="OB1"),(Vstup!S30),IF((C8="OB2"),(Vstup!S48),IF((C8="OB3"),(Vstup!S66)))))</f>
        <v>0</v>
      </c>
      <c r="H21" s="145">
        <f t="shared" si="1"/>
        <v>0</v>
      </c>
      <c r="I21" s="59">
        <f t="shared" si="0"/>
        <v>0</v>
      </c>
      <c r="J21" s="43"/>
    </row>
    <row r="22" spans="1:10" ht="14.25" customHeight="1">
      <c r="A22" s="70"/>
      <c r="B22" s="26">
        <v>7</v>
      </c>
      <c r="C22" s="204" t="b">
        <f>IF((C8="OBZ"),(Vstup!P13),IF((C8="OB1"),(Vstup!P31),IF((C8="OB2"),(Vstup!P49),IF((C8="OB3"),(Vstup!P67)))))</f>
        <v>0</v>
      </c>
      <c r="D22" s="204"/>
      <c r="E22" s="7">
        <v>0</v>
      </c>
      <c r="F22" s="7">
        <v>0</v>
      </c>
      <c r="G22" s="60" t="b">
        <f>IF((C8="OBZ"),(Vstup!S13),IF((C8="OB1"),(Vstup!S31),IF((C8="OB2"),(Vstup!S49),IF((C8="OB3"),(Vstup!S67)))))</f>
        <v>0</v>
      </c>
      <c r="H22" s="145">
        <f t="shared" si="1"/>
        <v>0</v>
      </c>
      <c r="I22" s="59">
        <f t="shared" si="0"/>
        <v>0</v>
      </c>
      <c r="J22" s="43"/>
    </row>
    <row r="23" spans="1:10" ht="14.25" customHeight="1">
      <c r="A23" s="70"/>
      <c r="B23" s="26">
        <v>8</v>
      </c>
      <c r="C23" s="204" t="b">
        <f>IF((C8="OBZ"),(Vstup!P14),IF((C8="OB1"),(Vstup!P32),IF((C8="OB2"),(Vstup!P50),IF((C8="OB3"),(Vstup!P68)))))</f>
        <v>0</v>
      </c>
      <c r="D23" s="204"/>
      <c r="E23" s="7">
        <v>0</v>
      </c>
      <c r="F23" s="7">
        <v>0</v>
      </c>
      <c r="G23" s="60" t="b">
        <f>IF((C8="OBZ"),(Vstup!S14),IF((C8="OB1"),(Vstup!S32),IF((C8="OB2"),(Vstup!S50),IF((C8="OB3"),(Vstup!S68)))))</f>
        <v>0</v>
      </c>
      <c r="H23" s="145">
        <f t="shared" si="1"/>
        <v>0</v>
      </c>
      <c r="I23" s="59">
        <f t="shared" si="0"/>
        <v>0</v>
      </c>
      <c r="J23" s="43"/>
    </row>
    <row r="24" spans="1:10" ht="14.25" customHeight="1">
      <c r="A24" s="70"/>
      <c r="B24" s="26">
        <v>9</v>
      </c>
      <c r="C24" s="204" t="b">
        <f>IF((C8="OBZ"),(Vstup!P15),IF((C8="OB1"),(Vstup!P33),IF((C8="OB2"),(Vstup!P51),IF((C8="OB3"),(Vstup!P69)))))</f>
        <v>0</v>
      </c>
      <c r="D24" s="204"/>
      <c r="E24" s="7">
        <v>0</v>
      </c>
      <c r="F24" s="7">
        <v>0</v>
      </c>
      <c r="G24" s="60" t="b">
        <f>IF((C8="OBZ"),(Vstup!S15),IF((C8="OB1"),(Vstup!S33),IF((C8="OB2"),(Vstup!S51),IF((C8="OB3"),(Vstup!S69)))))</f>
        <v>0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b">
        <f>IF((C8="OBZ"),(Vstup!P16),IF((C8="OB1"),(Vstup!P34),IF((C8="OB2"),(Vstup!P52),IF((C8="OB3"),(Vstup!P70)))))</f>
        <v>0</v>
      </c>
      <c r="D25" s="203"/>
      <c r="E25" s="8">
        <v>0</v>
      </c>
      <c r="F25" s="8">
        <v>0</v>
      </c>
      <c r="G25" s="61" t="b">
        <f>IF((C8="OBZ"),(Vstup!S16),IF((C8="OB1"),(Vstup!S34),IF((C8="OB2"),(Vstup!S52),IF((C8="OB3"),(Vstup!S70)))))</f>
        <v>0</v>
      </c>
      <c r="H25" s="146">
        <f t="shared" si="1"/>
        <v>0</v>
      </c>
      <c r="I25" s="59">
        <f t="shared" si="0"/>
        <v>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0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ageMargins left="0.78740157499999996" right="0.78740157499999996" top="0.984251969" bottom="0.984251969" header="0.4921259845" footer="0.4921259845"/>
  <pageSetup paperSize="9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indexed="45"/>
    <pageSetUpPr autoPageBreaks="0"/>
  </sheetPr>
  <dimension ref="A1:J28"/>
  <sheetViews>
    <sheetView showGridLines="0" topLeftCell="A4" workbookViewId="0">
      <selection activeCell="C26" sqref="C26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>
        <f>+Vstup!B30</f>
        <v>0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>
        <f>+Vstup!C30</f>
        <v>0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>
        <f>+Vstup!D30</f>
        <v>0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>
        <f>+Vstup!E30</f>
        <v>0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b">
        <f>IF((C8="OBZ"),(Vstup!T2),IF((C8="OB1"),(Vstup!T20),IF((C8="OB2"),(Vstup!T38),IF((C8="OB3"),(Vstup!T56)))))</f>
        <v>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b">
        <f>IF((C8="OBZ"),(Vstup!T3),IF((C8="OB1"),(Vstup!T21),IF((C8="OB2"),(Vstup!T39),IF((C8="OB3"),(Vstup!T57)))))</f>
        <v>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b">
        <f>IF((C8="OBZ"),(Vstup!T4),IF((C8="OB1"),(Vstup!T22),IF((C8="OB2"),(Vstup!T40),IF((C8="OB3"),(Vstup!T58)))))</f>
        <v>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0</v>
      </c>
      <c r="E14" s="18" t="s">
        <v>70</v>
      </c>
      <c r="F14" s="18"/>
      <c r="G14" s="19"/>
      <c r="H14" s="57" t="b">
        <f>IF((C8)="OBZ",(A15),IF((C8)="OB1",(A16),IF((C8)="OB2",(A17),IF((C8)="OB3",(A18)))))</f>
        <v>0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Nehodnocen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Nehodnocen</v>
      </c>
      <c r="B16" s="69">
        <v>1</v>
      </c>
      <c r="C16" s="210" t="b">
        <f>IF((C8="OBZ"),(Vstup!P7),IF((C8="OB1"),(Vstup!P25),IF((C8="OB2"),(Vstup!P43),IF((C8="OB3"),(Vstup!P61)))))</f>
        <v>0</v>
      </c>
      <c r="D16" s="210"/>
      <c r="E16" s="9">
        <v>0</v>
      </c>
      <c r="F16" s="9">
        <v>0</v>
      </c>
      <c r="G16" s="58" t="b">
        <f>IF((C8="OBZ"),(Vstup!S7),IF((C8="OB1"),(Vstup!S25),IF((C8="OB2"),(Vstup!S43),IF((C8="OB3"),(Vstup!S61)))))</f>
        <v>0</v>
      </c>
      <c r="H16" s="144">
        <f>((E16+F16)*G16)/2</f>
        <v>0</v>
      </c>
      <c r="I16" s="59">
        <f t="shared" ref="I16:I25" si="0">IF(D16=0,E16*2,D16+E16)/2</f>
        <v>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b">
        <f>IF((C8="OBZ"),(Vstup!P8),IF((C8="OB1"),(Vstup!P26),IF((C8="OB2"),(Vstup!P44),IF((C8="OB3"),(Vstup!P62)))))</f>
        <v>0</v>
      </c>
      <c r="D17" s="211"/>
      <c r="E17" s="7">
        <v>0</v>
      </c>
      <c r="F17" s="7">
        <v>0</v>
      </c>
      <c r="G17" s="60" t="b">
        <f>IF((C8="OBZ"),(Vstup!S8),IF((C8="OB1"),(Vstup!S26),IF((C8="OB2"),(Vstup!S44),IF((C8="OB3"),(Vstup!S62)))))</f>
        <v>0</v>
      </c>
      <c r="H17" s="145">
        <f t="shared" ref="H17:H25" si="1">((E17+F17)*G17)/2</f>
        <v>0</v>
      </c>
      <c r="I17" s="59">
        <f t="shared" si="0"/>
        <v>0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b">
        <f>IF((C8="OBZ"),(Vstup!P9),IF((C8="OB1"),(Vstup!P27),IF((C8="OB2"),(Vstup!P45),IF((C8="OB3"),(Vstup!P63)))))</f>
        <v>0</v>
      </c>
      <c r="D18" s="204"/>
      <c r="E18" s="7">
        <v>0</v>
      </c>
      <c r="F18" s="7">
        <v>0</v>
      </c>
      <c r="G18" s="60" t="b">
        <f>IF((C8="OBZ"),(Vstup!S9),IF((C8="OB1"),(Vstup!S27),IF((C8="OB2"),(Vstup!S45),IF((C8="OB3"),(Vstup!S63)))))</f>
        <v>0</v>
      </c>
      <c r="H18" s="145">
        <f t="shared" si="1"/>
        <v>0</v>
      </c>
      <c r="I18" s="59">
        <f t="shared" si="0"/>
        <v>0</v>
      </c>
      <c r="J18" s="43"/>
    </row>
    <row r="19" spans="1:10" ht="14.25" customHeight="1">
      <c r="A19" s="70"/>
      <c r="B19" s="26">
        <v>4</v>
      </c>
      <c r="C19" s="204" t="b">
        <f>IF((C8="OBZ"),(Vstup!P10),IF((C8="OB1"),(Vstup!P28),IF((C8="OB2"),(Vstup!P46),IF((C8="OB3"),(Vstup!P64)))))</f>
        <v>0</v>
      </c>
      <c r="D19" s="204"/>
      <c r="E19" s="7">
        <v>0</v>
      </c>
      <c r="F19" s="7">
        <v>0</v>
      </c>
      <c r="G19" s="60" t="b">
        <f>IF((C8="OBZ"),(Vstup!S10),IF((C8="OB1"),(Vstup!S28),IF((C8="OB2"),(Vstup!S46),IF((C8="OB3"),(Vstup!S64)))))</f>
        <v>0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b">
        <f>IF((C8="OBZ"),(Vstup!P11),IF((C8="OB1"),(Vstup!P29),IF((C8="OB2"),(Vstup!P47),IF((C8="OB3"),(Vstup!P65)))))</f>
        <v>0</v>
      </c>
      <c r="D20" s="204"/>
      <c r="E20" s="7">
        <v>0</v>
      </c>
      <c r="F20" s="7">
        <v>0</v>
      </c>
      <c r="G20" s="60" t="b">
        <f>IF((C8="OBZ"),(Vstup!S11),IF((C8="OB1"),(Vstup!S29),IF((C8="OB2"),(Vstup!S47),IF((C8="OB3"),(Vstup!S65)))))</f>
        <v>0</v>
      </c>
      <c r="H20" s="145">
        <f t="shared" si="1"/>
        <v>0</v>
      </c>
      <c r="I20" s="59">
        <f t="shared" si="0"/>
        <v>0</v>
      </c>
      <c r="J20" s="43"/>
    </row>
    <row r="21" spans="1:10" ht="14.25" customHeight="1">
      <c r="A21" s="70"/>
      <c r="B21" s="26">
        <v>6</v>
      </c>
      <c r="C21" s="204" t="b">
        <f>IF((C8="OBZ"),(Vstup!P12),IF((C8="OB1"),(Vstup!P30),IF((C8="OB2"),(Vstup!P48),IF((C8="OB3"),(Vstup!P66)))))</f>
        <v>0</v>
      </c>
      <c r="D21" s="204"/>
      <c r="E21" s="7">
        <v>0</v>
      </c>
      <c r="F21" s="7">
        <v>0</v>
      </c>
      <c r="G21" s="60" t="b">
        <f>IF((C8="OBZ"),(Vstup!S12),IF((C8="OB1"),(Vstup!S30),IF((C8="OB2"),(Vstup!S48),IF((C8="OB3"),(Vstup!S66)))))</f>
        <v>0</v>
      </c>
      <c r="H21" s="145">
        <f t="shared" si="1"/>
        <v>0</v>
      </c>
      <c r="I21" s="59">
        <f t="shared" si="0"/>
        <v>0</v>
      </c>
      <c r="J21" s="43"/>
    </row>
    <row r="22" spans="1:10" ht="14.25" customHeight="1">
      <c r="A22" s="70"/>
      <c r="B22" s="26">
        <v>7</v>
      </c>
      <c r="C22" s="204" t="b">
        <f>IF((C8="OBZ"),(Vstup!P13),IF((C8="OB1"),(Vstup!P31),IF((C8="OB2"),(Vstup!P49),IF((C8="OB3"),(Vstup!P67)))))</f>
        <v>0</v>
      </c>
      <c r="D22" s="204"/>
      <c r="E22" s="7">
        <v>0</v>
      </c>
      <c r="F22" s="7">
        <v>0</v>
      </c>
      <c r="G22" s="60" t="b">
        <f>IF((C8="OBZ"),(Vstup!S13),IF((C8="OB1"),(Vstup!S31),IF((C8="OB2"),(Vstup!S49),IF((C8="OB3"),(Vstup!S67)))))</f>
        <v>0</v>
      </c>
      <c r="H22" s="145">
        <f t="shared" si="1"/>
        <v>0</v>
      </c>
      <c r="I22" s="59">
        <f t="shared" si="0"/>
        <v>0</v>
      </c>
      <c r="J22" s="43"/>
    </row>
    <row r="23" spans="1:10" ht="14.25" customHeight="1">
      <c r="A23" s="70"/>
      <c r="B23" s="26">
        <v>8</v>
      </c>
      <c r="C23" s="204" t="b">
        <f>IF((C8="OBZ"),(Vstup!P14),IF((C8="OB1"),(Vstup!P32),IF((C8="OB2"),(Vstup!P50),IF((C8="OB3"),(Vstup!P68)))))</f>
        <v>0</v>
      </c>
      <c r="D23" s="204"/>
      <c r="E23" s="7">
        <v>0</v>
      </c>
      <c r="F23" s="7">
        <v>0</v>
      </c>
      <c r="G23" s="60" t="b">
        <f>IF((C8="OBZ"),(Vstup!S14),IF((C8="OB1"),(Vstup!S32),IF((C8="OB2"),(Vstup!S50),IF((C8="OB3"),(Vstup!S68)))))</f>
        <v>0</v>
      </c>
      <c r="H23" s="145">
        <f t="shared" si="1"/>
        <v>0</v>
      </c>
      <c r="I23" s="59">
        <f t="shared" si="0"/>
        <v>0</v>
      </c>
      <c r="J23" s="43"/>
    </row>
    <row r="24" spans="1:10" ht="14.25" customHeight="1">
      <c r="A24" s="70"/>
      <c r="B24" s="26">
        <v>9</v>
      </c>
      <c r="C24" s="204" t="b">
        <f>IF((C8="OBZ"),(Vstup!P15),IF((C8="OB1"),(Vstup!P33),IF((C8="OB2"),(Vstup!P51),IF((C8="OB3"),(Vstup!P69)))))</f>
        <v>0</v>
      </c>
      <c r="D24" s="204"/>
      <c r="E24" s="7">
        <v>0</v>
      </c>
      <c r="F24" s="7">
        <v>0</v>
      </c>
      <c r="G24" s="60" t="b">
        <f>IF((C8="OBZ"),(Vstup!S15),IF((C8="OB1"),(Vstup!S33),IF((C8="OB2"),(Vstup!S51),IF((C8="OB3"),(Vstup!S69)))))</f>
        <v>0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b">
        <f>IF((C8="OBZ"),(Vstup!P16),IF((C8="OB1"),(Vstup!P34),IF((C8="OB2"),(Vstup!P52),IF((C8="OB3"),(Vstup!P70)))))</f>
        <v>0</v>
      </c>
      <c r="D25" s="203"/>
      <c r="E25" s="8">
        <v>0</v>
      </c>
      <c r="F25" s="8">
        <v>0</v>
      </c>
      <c r="G25" s="61" t="b">
        <f>IF((C8="OBZ"),(Vstup!S16),IF((C8="OB1"),(Vstup!S34),IF((C8="OB2"),(Vstup!S52),IF((C8="OB3"),(Vstup!S70)))))</f>
        <v>0</v>
      </c>
      <c r="H25" s="146">
        <f t="shared" si="1"/>
        <v>0</v>
      </c>
      <c r="I25" s="59">
        <f t="shared" si="0"/>
        <v>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0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ageMargins left="0.78740157499999996" right="0.78740157499999996" top="0.984251969" bottom="0.984251969" header="0.4921259845" footer="0.4921259845"/>
  <pageSetup paperSize="9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indexed="45"/>
    <pageSetUpPr autoPageBreaks="0"/>
  </sheetPr>
  <dimension ref="A1:J28"/>
  <sheetViews>
    <sheetView showGridLines="0" topLeftCell="A6" workbookViewId="0">
      <selection activeCell="C26" sqref="C26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>
        <f>+Vstup!B31</f>
        <v>0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>
        <f>+Vstup!C31</f>
        <v>0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>
        <f>+Vstup!D31</f>
        <v>0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>
        <f>+Vstup!E31</f>
        <v>0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b">
        <f>IF((C8="OBZ"),(Vstup!T2),IF((C8="OB1"),(Vstup!T20),IF((C8="OB2"),(Vstup!T38),IF((C8="OB3"),(Vstup!T56)))))</f>
        <v>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b">
        <f>IF((C8="OBZ"),(Vstup!T3),IF((C8="OB1"),(Vstup!T21),IF((C8="OB2"),(Vstup!T39),IF((C8="OB3"),(Vstup!T57)))))</f>
        <v>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b">
        <f>IF((C8="OBZ"),(Vstup!T4),IF((C8="OB1"),(Vstup!T22),IF((C8="OB2"),(Vstup!T40),IF((C8="OB3"),(Vstup!T58)))))</f>
        <v>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0</v>
      </c>
      <c r="E14" s="18" t="s">
        <v>70</v>
      </c>
      <c r="F14" s="18"/>
      <c r="G14" s="19"/>
      <c r="H14" s="57" t="b">
        <f>IF((C8)="OBZ",(A15),IF((C8)="OB1",(A16),IF((C8)="OB2",(A17),IF((C8)="OB3",(A18)))))</f>
        <v>0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Nehodnocen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Nehodnocen</v>
      </c>
      <c r="B16" s="69">
        <v>1</v>
      </c>
      <c r="C16" s="210" t="b">
        <f>IF((C8="OBZ"),(Vstup!P7),IF((C8="OB1"),(Vstup!P25),IF((C8="OB2"),(Vstup!P43),IF((C8="OB3"),(Vstup!P61)))))</f>
        <v>0</v>
      </c>
      <c r="D16" s="210"/>
      <c r="E16" s="9">
        <v>0</v>
      </c>
      <c r="F16" s="9">
        <v>0</v>
      </c>
      <c r="G16" s="58" t="b">
        <f>IF((C8="OBZ"),(Vstup!S7),IF((C8="OB1"),(Vstup!S25),IF((C8="OB2"),(Vstup!S43),IF((C8="OB3"),(Vstup!S61)))))</f>
        <v>0</v>
      </c>
      <c r="H16" s="144">
        <f>((E16+F16)*G16)/2</f>
        <v>0</v>
      </c>
      <c r="I16" s="59">
        <f t="shared" ref="I16:I25" si="0">IF(D16=0,E16*2,D16+E16)/2</f>
        <v>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b">
        <f>IF((C8="OBZ"),(Vstup!P8),IF((C8="OB1"),(Vstup!P26),IF((C8="OB2"),(Vstup!P44),IF((C8="OB3"),(Vstup!P62)))))</f>
        <v>0</v>
      </c>
      <c r="D17" s="211"/>
      <c r="E17" s="7">
        <v>0</v>
      </c>
      <c r="F17" s="7">
        <v>0</v>
      </c>
      <c r="G17" s="60" t="b">
        <f>IF((C8="OBZ"),(Vstup!S8),IF((C8="OB1"),(Vstup!S26),IF((C8="OB2"),(Vstup!S44),IF((C8="OB3"),(Vstup!S62)))))</f>
        <v>0</v>
      </c>
      <c r="H17" s="145">
        <f t="shared" ref="H17:H25" si="1">((E17+F17)*G17)/2</f>
        <v>0</v>
      </c>
      <c r="I17" s="59">
        <f t="shared" si="0"/>
        <v>0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b">
        <f>IF((C8="OBZ"),(Vstup!P9),IF((C8="OB1"),(Vstup!P27),IF((C8="OB2"),(Vstup!P45),IF((C8="OB3"),(Vstup!P63)))))</f>
        <v>0</v>
      </c>
      <c r="D18" s="204"/>
      <c r="E18" s="7">
        <v>0</v>
      </c>
      <c r="F18" s="7">
        <v>0</v>
      </c>
      <c r="G18" s="60" t="b">
        <f>IF((C8="OBZ"),(Vstup!S9),IF((C8="OB1"),(Vstup!S27),IF((C8="OB2"),(Vstup!S45),IF((C8="OB3"),(Vstup!S63)))))</f>
        <v>0</v>
      </c>
      <c r="H18" s="145">
        <f t="shared" si="1"/>
        <v>0</v>
      </c>
      <c r="I18" s="59">
        <f t="shared" si="0"/>
        <v>0</v>
      </c>
      <c r="J18" s="43"/>
    </row>
    <row r="19" spans="1:10" ht="14.25" customHeight="1">
      <c r="A19" s="70"/>
      <c r="B19" s="26">
        <v>4</v>
      </c>
      <c r="C19" s="204" t="b">
        <f>IF((C8="OBZ"),(Vstup!P10),IF((C8="OB1"),(Vstup!P28),IF((C8="OB2"),(Vstup!P46),IF((C8="OB3"),(Vstup!P64)))))</f>
        <v>0</v>
      </c>
      <c r="D19" s="204"/>
      <c r="E19" s="7">
        <v>0</v>
      </c>
      <c r="F19" s="7">
        <v>0</v>
      </c>
      <c r="G19" s="60" t="b">
        <f>IF((C8="OBZ"),(Vstup!S10),IF((C8="OB1"),(Vstup!S28),IF((C8="OB2"),(Vstup!S46),IF((C8="OB3"),(Vstup!S64)))))</f>
        <v>0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b">
        <f>IF((C8="OBZ"),(Vstup!P11),IF((C8="OB1"),(Vstup!P29),IF((C8="OB2"),(Vstup!P47),IF((C8="OB3"),(Vstup!P65)))))</f>
        <v>0</v>
      </c>
      <c r="D20" s="204"/>
      <c r="E20" s="7">
        <v>0</v>
      </c>
      <c r="F20" s="7">
        <v>0</v>
      </c>
      <c r="G20" s="60" t="b">
        <f>IF((C8="OBZ"),(Vstup!S11),IF((C8="OB1"),(Vstup!S29),IF((C8="OB2"),(Vstup!S47),IF((C8="OB3"),(Vstup!S65)))))</f>
        <v>0</v>
      </c>
      <c r="H20" s="145">
        <f t="shared" si="1"/>
        <v>0</v>
      </c>
      <c r="I20" s="59">
        <f t="shared" si="0"/>
        <v>0</v>
      </c>
      <c r="J20" s="43"/>
    </row>
    <row r="21" spans="1:10" ht="14.25" customHeight="1">
      <c r="A21" s="70"/>
      <c r="B21" s="26">
        <v>6</v>
      </c>
      <c r="C21" s="204" t="b">
        <f>IF((C8="OBZ"),(Vstup!P12),IF((C8="OB1"),(Vstup!P30),IF((C8="OB2"),(Vstup!P48),IF((C8="OB3"),(Vstup!P66)))))</f>
        <v>0</v>
      </c>
      <c r="D21" s="204"/>
      <c r="E21" s="7">
        <v>0</v>
      </c>
      <c r="F21" s="7">
        <v>0</v>
      </c>
      <c r="G21" s="60" t="b">
        <f>IF((C8="OBZ"),(Vstup!S12),IF((C8="OB1"),(Vstup!S30),IF((C8="OB2"),(Vstup!S48),IF((C8="OB3"),(Vstup!S66)))))</f>
        <v>0</v>
      </c>
      <c r="H21" s="145">
        <f t="shared" si="1"/>
        <v>0</v>
      </c>
      <c r="I21" s="59">
        <f t="shared" si="0"/>
        <v>0</v>
      </c>
      <c r="J21" s="43"/>
    </row>
    <row r="22" spans="1:10" ht="14.25" customHeight="1">
      <c r="A22" s="70"/>
      <c r="B22" s="26">
        <v>7</v>
      </c>
      <c r="C22" s="204" t="b">
        <f>IF((C8="OBZ"),(Vstup!P13),IF((C8="OB1"),(Vstup!P31),IF((C8="OB2"),(Vstup!P49),IF((C8="OB3"),(Vstup!P67)))))</f>
        <v>0</v>
      </c>
      <c r="D22" s="204"/>
      <c r="E22" s="7">
        <v>0</v>
      </c>
      <c r="F22" s="7">
        <v>0</v>
      </c>
      <c r="G22" s="60" t="b">
        <f>IF((C8="OBZ"),(Vstup!S13),IF((C8="OB1"),(Vstup!S31),IF((C8="OB2"),(Vstup!S49),IF((C8="OB3"),(Vstup!S67)))))</f>
        <v>0</v>
      </c>
      <c r="H22" s="145">
        <f t="shared" si="1"/>
        <v>0</v>
      </c>
      <c r="I22" s="59">
        <f t="shared" si="0"/>
        <v>0</v>
      </c>
      <c r="J22" s="43"/>
    </row>
    <row r="23" spans="1:10" ht="14.25" customHeight="1">
      <c r="A23" s="70"/>
      <c r="B23" s="26">
        <v>8</v>
      </c>
      <c r="C23" s="204" t="b">
        <f>IF((C8="OBZ"),(Vstup!P14),IF((C8="OB1"),(Vstup!P32),IF((C8="OB2"),(Vstup!P50),IF((C8="OB3"),(Vstup!P68)))))</f>
        <v>0</v>
      </c>
      <c r="D23" s="204"/>
      <c r="E23" s="7">
        <v>0</v>
      </c>
      <c r="F23" s="7">
        <v>0</v>
      </c>
      <c r="G23" s="60" t="b">
        <f>IF((C8="OBZ"),(Vstup!S14),IF((C8="OB1"),(Vstup!S32),IF((C8="OB2"),(Vstup!S50),IF((C8="OB3"),(Vstup!S68)))))</f>
        <v>0</v>
      </c>
      <c r="H23" s="145">
        <f t="shared" si="1"/>
        <v>0</v>
      </c>
      <c r="I23" s="59">
        <f t="shared" si="0"/>
        <v>0</v>
      </c>
      <c r="J23" s="43"/>
    </row>
    <row r="24" spans="1:10" ht="14.25" customHeight="1">
      <c r="A24" s="70"/>
      <c r="B24" s="26">
        <v>9</v>
      </c>
      <c r="C24" s="204" t="b">
        <f>IF((C8="OBZ"),(Vstup!P15),IF((C8="OB1"),(Vstup!P33),IF((C8="OB2"),(Vstup!P51),IF((C8="OB3"),(Vstup!P69)))))</f>
        <v>0</v>
      </c>
      <c r="D24" s="204"/>
      <c r="E24" s="7">
        <v>0</v>
      </c>
      <c r="F24" s="7">
        <v>0</v>
      </c>
      <c r="G24" s="60" t="b">
        <f>IF((C8="OBZ"),(Vstup!S15),IF((C8="OB1"),(Vstup!S33),IF((C8="OB2"),(Vstup!S51),IF((C8="OB3"),(Vstup!S69)))))</f>
        <v>0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b">
        <f>IF((C8="OBZ"),(Vstup!P16),IF((C8="OB1"),(Vstup!P34),IF((C8="OB2"),(Vstup!P52),IF((C8="OB3"),(Vstup!P70)))))</f>
        <v>0</v>
      </c>
      <c r="D25" s="203"/>
      <c r="E25" s="8">
        <v>0</v>
      </c>
      <c r="F25" s="8">
        <v>0</v>
      </c>
      <c r="G25" s="61" t="b">
        <f>IF((C8="OBZ"),(Vstup!S16),IF((C8="OB1"),(Vstup!S34),IF((C8="OB2"),(Vstup!S52),IF((C8="OB3"),(Vstup!S70)))))</f>
        <v>0</v>
      </c>
      <c r="H25" s="146">
        <f t="shared" si="1"/>
        <v>0</v>
      </c>
      <c r="I25" s="59">
        <f t="shared" si="0"/>
        <v>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0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ageMargins left="0.78740157499999996" right="0.78740157499999996" top="0.984251969" bottom="0.984251969" header="0.4921259845" footer="0.4921259845"/>
  <pageSetup paperSize="9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indexed="45"/>
    <pageSetUpPr autoPageBreaks="0"/>
  </sheetPr>
  <dimension ref="A1:J28"/>
  <sheetViews>
    <sheetView showGridLines="0" topLeftCell="A5" workbookViewId="0">
      <selection activeCell="C26" sqref="C26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>
        <f>+Vstup!B32</f>
        <v>0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>
        <f>+Vstup!C32</f>
        <v>0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>
        <f>+Vstup!D32</f>
        <v>0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>
        <f>+Vstup!E32</f>
        <v>0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b">
        <f>IF((C8="OBZ"),(Vstup!T2),IF((C8="OB1"),(Vstup!T20),IF((C8="OB2"),(Vstup!T38),IF((C8="OB3"),(Vstup!T56)))))</f>
        <v>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b">
        <f>IF((C8="OBZ"),(Vstup!T3),IF((C8="OB1"),(Vstup!T21),IF((C8="OB2"),(Vstup!T39),IF((C8="OB3"),(Vstup!T57)))))</f>
        <v>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b">
        <f>IF((C8="OBZ"),(Vstup!T4),IF((C8="OB1"),(Vstup!T22),IF((C8="OB2"),(Vstup!T40),IF((C8="OB3"),(Vstup!T58)))))</f>
        <v>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0</v>
      </c>
      <c r="E14" s="18" t="s">
        <v>70</v>
      </c>
      <c r="F14" s="18"/>
      <c r="G14" s="19"/>
      <c r="H14" s="57" t="b">
        <f>IF((C8)="OBZ",(A15),IF((C8)="OB1",(A16),IF((C8)="OB2",(A17),IF((C8)="OB3",(A18)))))</f>
        <v>0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Nehodnocen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Nehodnocen</v>
      </c>
      <c r="B16" s="69">
        <v>1</v>
      </c>
      <c r="C16" s="210" t="b">
        <f>IF((C8="OBZ"),(Vstup!P7),IF((C8="OB1"),(Vstup!P25),IF((C8="OB2"),(Vstup!P43),IF((C8="OB3"),(Vstup!P61)))))</f>
        <v>0</v>
      </c>
      <c r="D16" s="210"/>
      <c r="E16" s="9">
        <v>0</v>
      </c>
      <c r="F16" s="9">
        <v>0</v>
      </c>
      <c r="G16" s="58" t="b">
        <f>IF((C8="OBZ"),(Vstup!S7),IF((C8="OB1"),(Vstup!S25),IF((C8="OB2"),(Vstup!S43),IF((C8="OB3"),(Vstup!S61)))))</f>
        <v>0</v>
      </c>
      <c r="H16" s="144">
        <f>((E16+F16)*G16)/2</f>
        <v>0</v>
      </c>
      <c r="I16" s="59">
        <f t="shared" ref="I16:I25" si="0">IF(D16=0,E16*2,D16+E16)/2</f>
        <v>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b">
        <f>IF((C8="OBZ"),(Vstup!P8),IF((C8="OB1"),(Vstup!P26),IF((C8="OB2"),(Vstup!P44),IF((C8="OB3"),(Vstup!P62)))))</f>
        <v>0</v>
      </c>
      <c r="D17" s="211"/>
      <c r="E17" s="7">
        <v>0</v>
      </c>
      <c r="F17" s="7">
        <v>0</v>
      </c>
      <c r="G17" s="60" t="b">
        <f>IF((C8="OBZ"),(Vstup!S8),IF((C8="OB1"),(Vstup!S26),IF((C8="OB2"),(Vstup!S44),IF((C8="OB3"),(Vstup!S62)))))</f>
        <v>0</v>
      </c>
      <c r="H17" s="145">
        <f t="shared" ref="H17:H25" si="1">((E17+F17)*G17)/2</f>
        <v>0</v>
      </c>
      <c r="I17" s="59">
        <f t="shared" si="0"/>
        <v>0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b">
        <f>IF((C8="OBZ"),(Vstup!P9),IF((C8="OB1"),(Vstup!P27),IF((C8="OB2"),(Vstup!P45),IF((C8="OB3"),(Vstup!P63)))))</f>
        <v>0</v>
      </c>
      <c r="D18" s="204"/>
      <c r="E18" s="7">
        <v>0</v>
      </c>
      <c r="F18" s="7">
        <v>0</v>
      </c>
      <c r="G18" s="60" t="b">
        <f>IF((C8="OBZ"),(Vstup!S9),IF((C8="OB1"),(Vstup!S27),IF((C8="OB2"),(Vstup!S45),IF((C8="OB3"),(Vstup!S63)))))</f>
        <v>0</v>
      </c>
      <c r="H18" s="145">
        <f t="shared" si="1"/>
        <v>0</v>
      </c>
      <c r="I18" s="59">
        <f t="shared" si="0"/>
        <v>0</v>
      </c>
      <c r="J18" s="43"/>
    </row>
    <row r="19" spans="1:10" ht="14.25" customHeight="1">
      <c r="A19" s="70"/>
      <c r="B19" s="26">
        <v>4</v>
      </c>
      <c r="C19" s="204" t="b">
        <f>IF((C8="OBZ"),(Vstup!P10),IF((C8="OB1"),(Vstup!P28),IF((C8="OB2"),(Vstup!P46),IF((C8="OB3"),(Vstup!P64)))))</f>
        <v>0</v>
      </c>
      <c r="D19" s="204"/>
      <c r="E19" s="7">
        <v>0</v>
      </c>
      <c r="F19" s="7">
        <v>0</v>
      </c>
      <c r="G19" s="60" t="b">
        <f>IF((C8="OBZ"),(Vstup!S10),IF((C8="OB1"),(Vstup!S28),IF((C8="OB2"),(Vstup!S46),IF((C8="OB3"),(Vstup!S64)))))</f>
        <v>0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b">
        <f>IF((C8="OBZ"),(Vstup!P11),IF((C8="OB1"),(Vstup!P29),IF((C8="OB2"),(Vstup!P47),IF((C8="OB3"),(Vstup!P65)))))</f>
        <v>0</v>
      </c>
      <c r="D20" s="204"/>
      <c r="E20" s="7">
        <v>0</v>
      </c>
      <c r="F20" s="7">
        <v>0</v>
      </c>
      <c r="G20" s="60" t="b">
        <f>IF((C8="OBZ"),(Vstup!S11),IF((C8="OB1"),(Vstup!S29),IF((C8="OB2"),(Vstup!S47),IF((C8="OB3"),(Vstup!S65)))))</f>
        <v>0</v>
      </c>
      <c r="H20" s="145">
        <f t="shared" si="1"/>
        <v>0</v>
      </c>
      <c r="I20" s="59">
        <f t="shared" si="0"/>
        <v>0</v>
      </c>
      <c r="J20" s="43"/>
    </row>
    <row r="21" spans="1:10" ht="14.25" customHeight="1">
      <c r="A21" s="70"/>
      <c r="B21" s="26">
        <v>6</v>
      </c>
      <c r="C21" s="204" t="b">
        <f>IF((C8="OBZ"),(Vstup!P12),IF((C8="OB1"),(Vstup!P30),IF((C8="OB2"),(Vstup!P48),IF((C8="OB3"),(Vstup!P66)))))</f>
        <v>0</v>
      </c>
      <c r="D21" s="204"/>
      <c r="E21" s="7">
        <v>0</v>
      </c>
      <c r="F21" s="7">
        <v>0</v>
      </c>
      <c r="G21" s="60" t="b">
        <f>IF((C8="OBZ"),(Vstup!S12),IF((C8="OB1"),(Vstup!S30),IF((C8="OB2"),(Vstup!S48),IF((C8="OB3"),(Vstup!S66)))))</f>
        <v>0</v>
      </c>
      <c r="H21" s="145">
        <f t="shared" si="1"/>
        <v>0</v>
      </c>
      <c r="I21" s="59">
        <f t="shared" si="0"/>
        <v>0</v>
      </c>
      <c r="J21" s="43"/>
    </row>
    <row r="22" spans="1:10" ht="14.25" customHeight="1">
      <c r="A22" s="70"/>
      <c r="B22" s="26">
        <v>7</v>
      </c>
      <c r="C22" s="204" t="b">
        <f>IF((C8="OBZ"),(Vstup!P13),IF((C8="OB1"),(Vstup!P31),IF((C8="OB2"),(Vstup!P49),IF((C8="OB3"),(Vstup!P67)))))</f>
        <v>0</v>
      </c>
      <c r="D22" s="204"/>
      <c r="E22" s="7">
        <v>0</v>
      </c>
      <c r="F22" s="7">
        <v>0</v>
      </c>
      <c r="G22" s="60" t="b">
        <f>IF((C8="OBZ"),(Vstup!S13),IF((C8="OB1"),(Vstup!S31),IF((C8="OB2"),(Vstup!S49),IF((C8="OB3"),(Vstup!S67)))))</f>
        <v>0</v>
      </c>
      <c r="H22" s="145">
        <f t="shared" si="1"/>
        <v>0</v>
      </c>
      <c r="I22" s="59">
        <f t="shared" si="0"/>
        <v>0</v>
      </c>
      <c r="J22" s="43"/>
    </row>
    <row r="23" spans="1:10" ht="14.25" customHeight="1">
      <c r="A23" s="70"/>
      <c r="B23" s="26">
        <v>8</v>
      </c>
      <c r="C23" s="204" t="b">
        <f>IF((C8="OBZ"),(Vstup!P14),IF((C8="OB1"),(Vstup!P32),IF((C8="OB2"),(Vstup!P50),IF((C8="OB3"),(Vstup!P68)))))</f>
        <v>0</v>
      </c>
      <c r="D23" s="204"/>
      <c r="E23" s="7">
        <v>0</v>
      </c>
      <c r="F23" s="7">
        <v>0</v>
      </c>
      <c r="G23" s="60" t="b">
        <f>IF((C8="OBZ"),(Vstup!S14),IF((C8="OB1"),(Vstup!S32),IF((C8="OB2"),(Vstup!S50),IF((C8="OB3"),(Vstup!S68)))))</f>
        <v>0</v>
      </c>
      <c r="H23" s="145">
        <f t="shared" si="1"/>
        <v>0</v>
      </c>
      <c r="I23" s="59">
        <f t="shared" si="0"/>
        <v>0</v>
      </c>
      <c r="J23" s="43"/>
    </row>
    <row r="24" spans="1:10" ht="14.25" customHeight="1">
      <c r="A24" s="70"/>
      <c r="B24" s="26">
        <v>9</v>
      </c>
      <c r="C24" s="204" t="b">
        <f>IF((C8="OBZ"),(Vstup!P15),IF((C8="OB1"),(Vstup!P33),IF((C8="OB2"),(Vstup!P51),IF((C8="OB3"),(Vstup!P69)))))</f>
        <v>0</v>
      </c>
      <c r="D24" s="204"/>
      <c r="E24" s="7">
        <v>0</v>
      </c>
      <c r="F24" s="7">
        <v>0</v>
      </c>
      <c r="G24" s="60" t="b">
        <f>IF((C8="OBZ"),(Vstup!S15),IF((C8="OB1"),(Vstup!S33),IF((C8="OB2"),(Vstup!S51),IF((C8="OB3"),(Vstup!S69)))))</f>
        <v>0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b">
        <f>IF((C8="OBZ"),(Vstup!P16),IF((C8="OB1"),(Vstup!P34),IF((C8="OB2"),(Vstup!P52),IF((C8="OB3"),(Vstup!P70)))))</f>
        <v>0</v>
      </c>
      <c r="D25" s="203"/>
      <c r="E25" s="8">
        <v>0</v>
      </c>
      <c r="F25" s="8">
        <v>0</v>
      </c>
      <c r="G25" s="61" t="b">
        <f>IF((C8="OBZ"),(Vstup!S16),IF((C8="OB1"),(Vstup!S34),IF((C8="OB2"),(Vstup!S52),IF((C8="OB3"),(Vstup!S70)))))</f>
        <v>0</v>
      </c>
      <c r="H25" s="146">
        <f t="shared" si="1"/>
        <v>0</v>
      </c>
      <c r="I25" s="59">
        <f t="shared" si="0"/>
        <v>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0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ageMargins left="0.78740157499999996" right="0.78740157499999996" top="0.984251969" bottom="0.984251969" header="0.4921259845" footer="0.4921259845"/>
  <pageSetup paperSize="9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indexed="45"/>
    <pageSetUpPr autoPageBreaks="0"/>
  </sheetPr>
  <dimension ref="A1:J28"/>
  <sheetViews>
    <sheetView showGridLines="0" topLeftCell="C6" workbookViewId="0">
      <selection activeCell="C26" sqref="C26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>
        <f>+Vstup!B33</f>
        <v>0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>
        <f>+Vstup!C33</f>
        <v>0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>
        <f>+Vstup!D33</f>
        <v>0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>
        <f>+Vstup!E33</f>
        <v>0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b">
        <f>IF((C8="OBZ"),(Vstup!T2),IF((C8="OB1"),(Vstup!T20),IF((C8="OB2"),(Vstup!T38),IF((C8="OB3"),(Vstup!T56)))))</f>
        <v>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b">
        <f>IF((C8="OBZ"),(Vstup!T3),IF((C8="OB1"),(Vstup!T21),IF((C8="OB2"),(Vstup!T39),IF((C8="OB3"),(Vstup!T57)))))</f>
        <v>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b">
        <f>IF((C8="OBZ"),(Vstup!T4),IF((C8="OB1"),(Vstup!T22),IF((C8="OB2"),(Vstup!T40),IF((C8="OB3"),(Vstup!T58)))))</f>
        <v>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0</v>
      </c>
      <c r="E14" s="18" t="s">
        <v>70</v>
      </c>
      <c r="F14" s="18"/>
      <c r="G14" s="19"/>
      <c r="H14" s="57" t="b">
        <f>IF((C8)="OBZ",(A15),IF((C8)="OB1",(A16),IF((C8)="OB2",(A17),IF((C8)="OB3",(A18)))))</f>
        <v>0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Nehodnocen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Nehodnocen</v>
      </c>
      <c r="B16" s="69">
        <v>1</v>
      </c>
      <c r="C16" s="210" t="b">
        <f>IF((C8="OBZ"),(Vstup!P7),IF((C8="OB1"),(Vstup!P25),IF((C8="OB2"),(Vstup!P43),IF((C8="OB3"),(Vstup!P61)))))</f>
        <v>0</v>
      </c>
      <c r="D16" s="210"/>
      <c r="E16" s="9">
        <v>0</v>
      </c>
      <c r="F16" s="9">
        <v>0</v>
      </c>
      <c r="G16" s="58" t="b">
        <f>IF((C8="OBZ"),(Vstup!S7),IF((C8="OB1"),(Vstup!S25),IF((C8="OB2"),(Vstup!S43),IF((C8="OB3"),(Vstup!S61)))))</f>
        <v>0</v>
      </c>
      <c r="H16" s="144">
        <f>((E16+F16)*G16)/2</f>
        <v>0</v>
      </c>
      <c r="I16" s="59">
        <f t="shared" ref="I16:I25" si="0">IF(D16=0,E16*2,D16+E16)/2</f>
        <v>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b">
        <f>IF((C8="OBZ"),(Vstup!P8),IF((C8="OB1"),(Vstup!P26),IF((C8="OB2"),(Vstup!P44),IF((C8="OB3"),(Vstup!P62)))))</f>
        <v>0</v>
      </c>
      <c r="D17" s="211"/>
      <c r="E17" s="7">
        <v>0</v>
      </c>
      <c r="F17" s="7">
        <v>0</v>
      </c>
      <c r="G17" s="60" t="b">
        <f>IF((C8="OBZ"),(Vstup!S8),IF((C8="OB1"),(Vstup!S26),IF((C8="OB2"),(Vstup!S44),IF((C8="OB3"),(Vstup!S62)))))</f>
        <v>0</v>
      </c>
      <c r="H17" s="145">
        <f t="shared" ref="H17:H25" si="1">((E17+F17)*G17)/2</f>
        <v>0</v>
      </c>
      <c r="I17" s="59">
        <f t="shared" si="0"/>
        <v>0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b">
        <f>IF((C8="OBZ"),(Vstup!P9),IF((C8="OB1"),(Vstup!P27),IF((C8="OB2"),(Vstup!P45),IF((C8="OB3"),(Vstup!P63)))))</f>
        <v>0</v>
      </c>
      <c r="D18" s="204"/>
      <c r="E18" s="7">
        <v>0</v>
      </c>
      <c r="F18" s="7">
        <v>0</v>
      </c>
      <c r="G18" s="60" t="b">
        <f>IF((C8="OBZ"),(Vstup!S9),IF((C8="OB1"),(Vstup!S27),IF((C8="OB2"),(Vstup!S45),IF((C8="OB3"),(Vstup!S63)))))</f>
        <v>0</v>
      </c>
      <c r="H18" s="145">
        <f t="shared" si="1"/>
        <v>0</v>
      </c>
      <c r="I18" s="59">
        <f t="shared" si="0"/>
        <v>0</v>
      </c>
      <c r="J18" s="43"/>
    </row>
    <row r="19" spans="1:10" ht="14.25" customHeight="1">
      <c r="A19" s="70"/>
      <c r="B19" s="26">
        <v>4</v>
      </c>
      <c r="C19" s="204" t="b">
        <f>IF((C8="OBZ"),(Vstup!P10),IF((C8="OB1"),(Vstup!P28),IF((C8="OB2"),(Vstup!P46),IF((C8="OB3"),(Vstup!P64)))))</f>
        <v>0</v>
      </c>
      <c r="D19" s="204"/>
      <c r="E19" s="7">
        <v>0</v>
      </c>
      <c r="F19" s="7">
        <v>0</v>
      </c>
      <c r="G19" s="60" t="b">
        <f>IF((C8="OBZ"),(Vstup!S10),IF((C8="OB1"),(Vstup!S28),IF((C8="OB2"),(Vstup!S46),IF((C8="OB3"),(Vstup!S64)))))</f>
        <v>0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b">
        <f>IF((C8="OBZ"),(Vstup!P11),IF((C8="OB1"),(Vstup!P29),IF((C8="OB2"),(Vstup!P47),IF((C8="OB3"),(Vstup!P65)))))</f>
        <v>0</v>
      </c>
      <c r="D20" s="204"/>
      <c r="E20" s="7">
        <v>0</v>
      </c>
      <c r="F20" s="7">
        <v>0</v>
      </c>
      <c r="G20" s="60" t="b">
        <f>IF((C8="OBZ"),(Vstup!S11),IF((C8="OB1"),(Vstup!S29),IF((C8="OB2"),(Vstup!S47),IF((C8="OB3"),(Vstup!S65)))))</f>
        <v>0</v>
      </c>
      <c r="H20" s="145">
        <f t="shared" si="1"/>
        <v>0</v>
      </c>
      <c r="I20" s="59">
        <f t="shared" si="0"/>
        <v>0</v>
      </c>
      <c r="J20" s="43"/>
    </row>
    <row r="21" spans="1:10" ht="14.25" customHeight="1">
      <c r="A21" s="70"/>
      <c r="B21" s="26">
        <v>6</v>
      </c>
      <c r="C21" s="204" t="b">
        <f>IF((C8="OBZ"),(Vstup!P12),IF((C8="OB1"),(Vstup!P30),IF((C8="OB2"),(Vstup!P48),IF((C8="OB3"),(Vstup!P66)))))</f>
        <v>0</v>
      </c>
      <c r="D21" s="204"/>
      <c r="E21" s="7">
        <v>0</v>
      </c>
      <c r="F21" s="7">
        <v>0</v>
      </c>
      <c r="G21" s="60" t="b">
        <f>IF((C8="OBZ"),(Vstup!S12),IF((C8="OB1"),(Vstup!S30),IF((C8="OB2"),(Vstup!S48),IF((C8="OB3"),(Vstup!S66)))))</f>
        <v>0</v>
      </c>
      <c r="H21" s="145">
        <f t="shared" si="1"/>
        <v>0</v>
      </c>
      <c r="I21" s="59">
        <f t="shared" si="0"/>
        <v>0</v>
      </c>
      <c r="J21" s="43"/>
    </row>
    <row r="22" spans="1:10" ht="14.25" customHeight="1">
      <c r="A22" s="70"/>
      <c r="B22" s="26">
        <v>7</v>
      </c>
      <c r="C22" s="204" t="b">
        <f>IF((C8="OBZ"),(Vstup!P13),IF((C8="OB1"),(Vstup!P31),IF((C8="OB2"),(Vstup!P49),IF((C8="OB3"),(Vstup!P67)))))</f>
        <v>0</v>
      </c>
      <c r="D22" s="204"/>
      <c r="E22" s="7">
        <v>0</v>
      </c>
      <c r="F22" s="7">
        <v>0</v>
      </c>
      <c r="G22" s="60" t="b">
        <f>IF((C8="OBZ"),(Vstup!S13),IF((C8="OB1"),(Vstup!S31),IF((C8="OB2"),(Vstup!S49),IF((C8="OB3"),(Vstup!S67)))))</f>
        <v>0</v>
      </c>
      <c r="H22" s="145">
        <f t="shared" si="1"/>
        <v>0</v>
      </c>
      <c r="I22" s="59">
        <f t="shared" si="0"/>
        <v>0</v>
      </c>
      <c r="J22" s="43"/>
    </row>
    <row r="23" spans="1:10" ht="14.25" customHeight="1">
      <c r="A23" s="70"/>
      <c r="B23" s="26">
        <v>8</v>
      </c>
      <c r="C23" s="204" t="b">
        <f>IF((C8="OBZ"),(Vstup!P14),IF((C8="OB1"),(Vstup!P32),IF((C8="OB2"),(Vstup!P50),IF((C8="OB3"),(Vstup!P68)))))</f>
        <v>0</v>
      </c>
      <c r="D23" s="204"/>
      <c r="E23" s="7">
        <v>0</v>
      </c>
      <c r="F23" s="7">
        <v>0</v>
      </c>
      <c r="G23" s="60" t="b">
        <f>IF((C8="OBZ"),(Vstup!S14),IF((C8="OB1"),(Vstup!S32),IF((C8="OB2"),(Vstup!S50),IF((C8="OB3"),(Vstup!S68)))))</f>
        <v>0</v>
      </c>
      <c r="H23" s="145">
        <f t="shared" si="1"/>
        <v>0</v>
      </c>
      <c r="I23" s="59">
        <f t="shared" si="0"/>
        <v>0</v>
      </c>
      <c r="J23" s="43"/>
    </row>
    <row r="24" spans="1:10" ht="14.25" customHeight="1">
      <c r="A24" s="70"/>
      <c r="B24" s="26">
        <v>9</v>
      </c>
      <c r="C24" s="204" t="b">
        <f>IF((C8="OBZ"),(Vstup!P15),IF((C8="OB1"),(Vstup!P33),IF((C8="OB2"),(Vstup!P51),IF((C8="OB3"),(Vstup!P69)))))</f>
        <v>0</v>
      </c>
      <c r="D24" s="204"/>
      <c r="E24" s="7">
        <v>0</v>
      </c>
      <c r="F24" s="7">
        <v>0</v>
      </c>
      <c r="G24" s="60" t="b">
        <f>IF((C8="OBZ"),(Vstup!S15),IF((C8="OB1"),(Vstup!S33),IF((C8="OB2"),(Vstup!S51),IF((C8="OB3"),(Vstup!S69)))))</f>
        <v>0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b">
        <f>IF((C8="OBZ"),(Vstup!P16),IF((C8="OB1"),(Vstup!P34),IF((C8="OB2"),(Vstup!P52),IF((C8="OB3"),(Vstup!P70)))))</f>
        <v>0</v>
      </c>
      <c r="D25" s="203"/>
      <c r="E25" s="8">
        <v>0</v>
      </c>
      <c r="F25" s="8">
        <v>0</v>
      </c>
      <c r="G25" s="61" t="b">
        <f>IF((C8="OBZ"),(Vstup!S16),IF((C8="OB1"),(Vstup!S34),IF((C8="OB2"),(Vstup!S52),IF((C8="OB3"),(Vstup!S70)))))</f>
        <v>0</v>
      </c>
      <c r="H25" s="146">
        <f t="shared" si="1"/>
        <v>0</v>
      </c>
      <c r="I25" s="59">
        <f t="shared" si="0"/>
        <v>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0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ageMargins left="0.78740157499999996" right="0.78740157499999996" top="0.984251969" bottom="0.984251969" header="0.4921259845" footer="0.4921259845"/>
  <pageSetup paperSize="9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indexed="45"/>
    <pageSetUpPr autoPageBreaks="0"/>
  </sheetPr>
  <dimension ref="A1:J28"/>
  <sheetViews>
    <sheetView showGridLines="0" topLeftCell="A5" workbookViewId="0">
      <selection activeCell="C26" sqref="C26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>
        <f>+Vstup!B34</f>
        <v>0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>
        <f>+Vstup!C34</f>
        <v>0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>
        <f>+Vstup!D34</f>
        <v>0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>
        <f>+Vstup!E34</f>
        <v>0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b">
        <f>IF((C8="OBZ"),(Vstup!T2),IF((C8="OB1"),(Vstup!T20),IF((C8="OB2"),(Vstup!T38),IF((C8="OB3"),(Vstup!T56)))))</f>
        <v>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b">
        <f>IF((C8="OBZ"),(Vstup!T3),IF((C8="OB1"),(Vstup!T21),IF((C8="OB2"),(Vstup!T39),IF((C8="OB3"),(Vstup!T57)))))</f>
        <v>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b">
        <f>IF((C8="OBZ"),(Vstup!T4),IF((C8="OB1"),(Vstup!T22),IF((C8="OB2"),(Vstup!T40),IF((C8="OB3"),(Vstup!T58)))))</f>
        <v>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0</v>
      </c>
      <c r="E14" s="18" t="s">
        <v>70</v>
      </c>
      <c r="F14" s="18"/>
      <c r="G14" s="19"/>
      <c r="H14" s="57" t="b">
        <f>IF((C8)="OBZ",(A15),IF((C8)="OB1",(A16),IF((C8)="OB2",(A17),IF((C8)="OB3",(A18)))))</f>
        <v>0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Nehodnocen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Nehodnocen</v>
      </c>
      <c r="B16" s="69">
        <v>1</v>
      </c>
      <c r="C16" s="210" t="b">
        <f>IF((C8="OBZ"),(Vstup!P7),IF((C8="OB1"),(Vstup!P25),IF((C8="OB2"),(Vstup!P43),IF((C8="OB3"),(Vstup!P61)))))</f>
        <v>0</v>
      </c>
      <c r="D16" s="210"/>
      <c r="E16" s="9">
        <v>0</v>
      </c>
      <c r="F16" s="9">
        <v>0</v>
      </c>
      <c r="G16" s="58" t="b">
        <f>IF((C8="OBZ"),(Vstup!S7),IF((C8="OB1"),(Vstup!S25),IF((C8="OB2"),(Vstup!S43),IF((C8="OB3"),(Vstup!S61)))))</f>
        <v>0</v>
      </c>
      <c r="H16" s="144">
        <f>((E16+F16)*G16)/2</f>
        <v>0</v>
      </c>
      <c r="I16" s="59">
        <f t="shared" ref="I16:I25" si="0">IF(D16=0,E16*2,D16+E16)/2</f>
        <v>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b">
        <f>IF((C8="OBZ"),(Vstup!P8),IF((C8="OB1"),(Vstup!P26),IF((C8="OB2"),(Vstup!P44),IF((C8="OB3"),(Vstup!P62)))))</f>
        <v>0</v>
      </c>
      <c r="D17" s="211"/>
      <c r="E17" s="7">
        <v>0</v>
      </c>
      <c r="F17" s="7">
        <v>0</v>
      </c>
      <c r="G17" s="60" t="b">
        <f>IF((C8="OBZ"),(Vstup!S8),IF((C8="OB1"),(Vstup!S26),IF((C8="OB2"),(Vstup!S44),IF((C8="OB3"),(Vstup!S62)))))</f>
        <v>0</v>
      </c>
      <c r="H17" s="145">
        <f t="shared" ref="H17:H25" si="1">((E17+F17)*G17)/2</f>
        <v>0</v>
      </c>
      <c r="I17" s="59">
        <f t="shared" si="0"/>
        <v>0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b">
        <f>IF((C8="OBZ"),(Vstup!P9),IF((C8="OB1"),(Vstup!P27),IF((C8="OB2"),(Vstup!P45),IF((C8="OB3"),(Vstup!P63)))))</f>
        <v>0</v>
      </c>
      <c r="D18" s="204"/>
      <c r="E18" s="7">
        <v>0</v>
      </c>
      <c r="F18" s="7">
        <v>0</v>
      </c>
      <c r="G18" s="60" t="b">
        <f>IF((C8="OBZ"),(Vstup!S9),IF((C8="OB1"),(Vstup!S27),IF((C8="OB2"),(Vstup!S45),IF((C8="OB3"),(Vstup!S63)))))</f>
        <v>0</v>
      </c>
      <c r="H18" s="145">
        <f t="shared" si="1"/>
        <v>0</v>
      </c>
      <c r="I18" s="59">
        <f t="shared" si="0"/>
        <v>0</v>
      </c>
      <c r="J18" s="43"/>
    </row>
    <row r="19" spans="1:10" ht="14.25" customHeight="1">
      <c r="A19" s="70"/>
      <c r="B19" s="26">
        <v>4</v>
      </c>
      <c r="C19" s="204" t="b">
        <f>IF((C8="OBZ"),(Vstup!P10),IF((C8="OB1"),(Vstup!P28),IF((C8="OB2"),(Vstup!P46),IF((C8="OB3"),(Vstup!P64)))))</f>
        <v>0</v>
      </c>
      <c r="D19" s="204"/>
      <c r="E19" s="7">
        <v>0</v>
      </c>
      <c r="F19" s="7">
        <v>0</v>
      </c>
      <c r="G19" s="60" t="b">
        <f>IF((C8="OBZ"),(Vstup!S10),IF((C8="OB1"),(Vstup!S28),IF((C8="OB2"),(Vstup!S46),IF((C8="OB3"),(Vstup!S64)))))</f>
        <v>0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b">
        <f>IF((C8="OBZ"),(Vstup!P11),IF((C8="OB1"),(Vstup!P29),IF((C8="OB2"),(Vstup!P47),IF((C8="OB3"),(Vstup!P65)))))</f>
        <v>0</v>
      </c>
      <c r="D20" s="204"/>
      <c r="E20" s="7">
        <v>0</v>
      </c>
      <c r="F20" s="7">
        <v>0</v>
      </c>
      <c r="G20" s="60" t="b">
        <f>IF((C8="OBZ"),(Vstup!S11),IF((C8="OB1"),(Vstup!S29),IF((C8="OB2"),(Vstup!S47),IF((C8="OB3"),(Vstup!S65)))))</f>
        <v>0</v>
      </c>
      <c r="H20" s="145">
        <f t="shared" si="1"/>
        <v>0</v>
      </c>
      <c r="I20" s="59">
        <f t="shared" si="0"/>
        <v>0</v>
      </c>
      <c r="J20" s="43"/>
    </row>
    <row r="21" spans="1:10" ht="14.25" customHeight="1">
      <c r="A21" s="70"/>
      <c r="B21" s="26">
        <v>6</v>
      </c>
      <c r="C21" s="204" t="b">
        <f>IF((C8="OBZ"),(Vstup!P12),IF((C8="OB1"),(Vstup!P30),IF((C8="OB2"),(Vstup!P48),IF((C8="OB3"),(Vstup!P66)))))</f>
        <v>0</v>
      </c>
      <c r="D21" s="204"/>
      <c r="E21" s="7">
        <v>0</v>
      </c>
      <c r="F21" s="7">
        <v>0</v>
      </c>
      <c r="G21" s="60" t="b">
        <f>IF((C8="OBZ"),(Vstup!S12),IF((C8="OB1"),(Vstup!S30),IF((C8="OB2"),(Vstup!S48),IF((C8="OB3"),(Vstup!S66)))))</f>
        <v>0</v>
      </c>
      <c r="H21" s="145">
        <f t="shared" si="1"/>
        <v>0</v>
      </c>
      <c r="I21" s="59">
        <f t="shared" si="0"/>
        <v>0</v>
      </c>
      <c r="J21" s="43"/>
    </row>
    <row r="22" spans="1:10" ht="14.25" customHeight="1">
      <c r="A22" s="70"/>
      <c r="B22" s="26">
        <v>7</v>
      </c>
      <c r="C22" s="204" t="b">
        <f>IF((C8="OBZ"),(Vstup!P13),IF((C8="OB1"),(Vstup!P31),IF((C8="OB2"),(Vstup!P49),IF((C8="OB3"),(Vstup!P67)))))</f>
        <v>0</v>
      </c>
      <c r="D22" s="204"/>
      <c r="E22" s="7">
        <v>0</v>
      </c>
      <c r="F22" s="7">
        <v>0</v>
      </c>
      <c r="G22" s="60" t="b">
        <f>IF((C8="OBZ"),(Vstup!S13),IF((C8="OB1"),(Vstup!S31),IF((C8="OB2"),(Vstup!S49),IF((C8="OB3"),(Vstup!S67)))))</f>
        <v>0</v>
      </c>
      <c r="H22" s="145">
        <f t="shared" si="1"/>
        <v>0</v>
      </c>
      <c r="I22" s="59">
        <f t="shared" si="0"/>
        <v>0</v>
      </c>
      <c r="J22" s="43"/>
    </row>
    <row r="23" spans="1:10" ht="14.25" customHeight="1">
      <c r="A23" s="70"/>
      <c r="B23" s="26">
        <v>8</v>
      </c>
      <c r="C23" s="204" t="b">
        <f>IF((C8="OBZ"),(Vstup!P14),IF((C8="OB1"),(Vstup!P32),IF((C8="OB2"),(Vstup!P50),IF((C8="OB3"),(Vstup!P68)))))</f>
        <v>0</v>
      </c>
      <c r="D23" s="204"/>
      <c r="E23" s="7">
        <v>0</v>
      </c>
      <c r="F23" s="7">
        <v>0</v>
      </c>
      <c r="G23" s="60" t="b">
        <f>IF((C8="OBZ"),(Vstup!S14),IF((C8="OB1"),(Vstup!S32),IF((C8="OB2"),(Vstup!S50),IF((C8="OB3"),(Vstup!S68)))))</f>
        <v>0</v>
      </c>
      <c r="H23" s="145">
        <f t="shared" si="1"/>
        <v>0</v>
      </c>
      <c r="I23" s="59">
        <f t="shared" si="0"/>
        <v>0</v>
      </c>
      <c r="J23" s="43"/>
    </row>
    <row r="24" spans="1:10" ht="14.25" customHeight="1">
      <c r="A24" s="70"/>
      <c r="B24" s="26">
        <v>9</v>
      </c>
      <c r="C24" s="204" t="b">
        <f>IF((C8="OBZ"),(Vstup!P15),IF((C8="OB1"),(Vstup!P33),IF((C8="OB2"),(Vstup!P51),IF((C8="OB3"),(Vstup!P69)))))</f>
        <v>0</v>
      </c>
      <c r="D24" s="204"/>
      <c r="E24" s="7">
        <v>0</v>
      </c>
      <c r="F24" s="7">
        <v>0</v>
      </c>
      <c r="G24" s="60" t="b">
        <f>IF((C8="OBZ"),(Vstup!S15),IF((C8="OB1"),(Vstup!S33),IF((C8="OB2"),(Vstup!S51),IF((C8="OB3"),(Vstup!S69)))))</f>
        <v>0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b">
        <f>IF((C8="OBZ"),(Vstup!P16),IF((C8="OB1"),(Vstup!P34),IF((C8="OB2"),(Vstup!P52),IF((C8="OB3"),(Vstup!P70)))))</f>
        <v>0</v>
      </c>
      <c r="D25" s="203"/>
      <c r="E25" s="8">
        <v>0</v>
      </c>
      <c r="F25" s="8">
        <v>0</v>
      </c>
      <c r="G25" s="61" t="b">
        <f>IF((C8="OBZ"),(Vstup!S16),IF((C8="OB1"),(Vstup!S34),IF((C8="OB2"),(Vstup!S52),IF((C8="OB3"),(Vstup!S70)))))</f>
        <v>0</v>
      </c>
      <c r="H25" s="146">
        <f t="shared" si="1"/>
        <v>0</v>
      </c>
      <c r="I25" s="59">
        <f t="shared" si="0"/>
        <v>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0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ageMargins left="0.78740157499999996" right="0.78740157499999996" top="0.984251969" bottom="0.984251969" header="0.4921259845" footer="0.4921259845"/>
  <pageSetup paperSize="9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indexed="45"/>
    <pageSetUpPr autoPageBreaks="0"/>
  </sheetPr>
  <dimension ref="A1:J28"/>
  <sheetViews>
    <sheetView showGridLines="0" topLeftCell="A7" workbookViewId="0">
      <selection activeCell="C26" sqref="C26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>
        <f>+Vstup!B35</f>
        <v>0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>
        <f>+Vstup!C35</f>
        <v>0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>
        <f>+Vstup!D35</f>
        <v>0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>
        <f>+Vstup!E35</f>
        <v>0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b">
        <f>IF((C8="OBZ"),(Vstup!T2),IF((C8="OB1"),(Vstup!T20),IF((C8="OB2"),(Vstup!T38),IF((C8="OB3"),(Vstup!T56)))))</f>
        <v>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b">
        <f>IF((C8="OBZ"),(Vstup!T3),IF((C8="OB1"),(Vstup!T21),IF((C8="OB2"),(Vstup!T39),IF((C8="OB3"),(Vstup!T57)))))</f>
        <v>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b">
        <f>IF((C8="OBZ"),(Vstup!T4),IF((C8="OB1"),(Vstup!T22),IF((C8="OB2"),(Vstup!T40),IF((C8="OB3"),(Vstup!T58)))))</f>
        <v>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0</v>
      </c>
      <c r="E14" s="18" t="s">
        <v>70</v>
      </c>
      <c r="F14" s="18"/>
      <c r="G14" s="19"/>
      <c r="H14" s="57" t="b">
        <f>IF((C8)="OBZ",(A15),IF((C8)="OB1",(A16),IF((C8)="OB2",(A17),IF((C8)="OB3",(A18)))))</f>
        <v>0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Nehodnocen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Nehodnocen</v>
      </c>
      <c r="B16" s="69">
        <v>1</v>
      </c>
      <c r="C16" s="210" t="b">
        <f>IF((C8="OBZ"),(Vstup!P7),IF((C8="OB1"),(Vstup!P25),IF((C8="OB2"),(Vstup!P43),IF((C8="OB3"),(Vstup!P61)))))</f>
        <v>0</v>
      </c>
      <c r="D16" s="210"/>
      <c r="E16" s="9">
        <v>0</v>
      </c>
      <c r="F16" s="9">
        <v>0</v>
      </c>
      <c r="G16" s="58" t="b">
        <f>IF((C8="OBZ"),(Vstup!S7),IF((C8="OB1"),(Vstup!S25),IF((C8="OB2"),(Vstup!S43),IF((C8="OB3"),(Vstup!S61)))))</f>
        <v>0</v>
      </c>
      <c r="H16" s="144">
        <f>((E16+F16)*G16)/2</f>
        <v>0</v>
      </c>
      <c r="I16" s="59">
        <f t="shared" ref="I16:I25" si="0">IF(D16=0,E16*2,D16+E16)/2</f>
        <v>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b">
        <f>IF((C8="OBZ"),(Vstup!P8),IF((C8="OB1"),(Vstup!P26),IF((C8="OB2"),(Vstup!P44),IF((C8="OB3"),(Vstup!P62)))))</f>
        <v>0</v>
      </c>
      <c r="D17" s="211"/>
      <c r="E17" s="7">
        <v>0</v>
      </c>
      <c r="F17" s="7">
        <v>0</v>
      </c>
      <c r="G17" s="60" t="b">
        <f>IF((C8="OBZ"),(Vstup!S8),IF((C8="OB1"),(Vstup!S26),IF((C8="OB2"),(Vstup!S44),IF((C8="OB3"),(Vstup!S62)))))</f>
        <v>0</v>
      </c>
      <c r="H17" s="145">
        <f t="shared" ref="H17:H25" si="1">((E17+F17)*G17)/2</f>
        <v>0</v>
      </c>
      <c r="I17" s="59">
        <f t="shared" si="0"/>
        <v>0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b">
        <f>IF((C8="OBZ"),(Vstup!P9),IF((C8="OB1"),(Vstup!P27),IF((C8="OB2"),(Vstup!P45),IF((C8="OB3"),(Vstup!P63)))))</f>
        <v>0</v>
      </c>
      <c r="D18" s="204"/>
      <c r="E18" s="7">
        <v>0</v>
      </c>
      <c r="F18" s="7">
        <v>0</v>
      </c>
      <c r="G18" s="60" t="b">
        <f>IF((C8="OBZ"),(Vstup!S9),IF((C8="OB1"),(Vstup!S27),IF((C8="OB2"),(Vstup!S45),IF((C8="OB3"),(Vstup!S63)))))</f>
        <v>0</v>
      </c>
      <c r="H18" s="145">
        <f t="shared" si="1"/>
        <v>0</v>
      </c>
      <c r="I18" s="59">
        <f t="shared" si="0"/>
        <v>0</v>
      </c>
      <c r="J18" s="43"/>
    </row>
    <row r="19" spans="1:10" ht="14.25" customHeight="1">
      <c r="A19" s="70"/>
      <c r="B19" s="26">
        <v>4</v>
      </c>
      <c r="C19" s="204" t="b">
        <f>IF((C8="OBZ"),(Vstup!P10),IF((C8="OB1"),(Vstup!P28),IF((C8="OB2"),(Vstup!P46),IF((C8="OB3"),(Vstup!P64)))))</f>
        <v>0</v>
      </c>
      <c r="D19" s="204"/>
      <c r="E19" s="7">
        <v>0</v>
      </c>
      <c r="F19" s="7">
        <v>0</v>
      </c>
      <c r="G19" s="60" t="b">
        <f>IF((C8="OBZ"),(Vstup!S10),IF((C8="OB1"),(Vstup!S28),IF((C8="OB2"),(Vstup!S46),IF((C8="OB3"),(Vstup!S64)))))</f>
        <v>0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b">
        <f>IF((C8="OBZ"),(Vstup!P11),IF((C8="OB1"),(Vstup!P29),IF((C8="OB2"),(Vstup!P47),IF((C8="OB3"),(Vstup!P65)))))</f>
        <v>0</v>
      </c>
      <c r="D20" s="204"/>
      <c r="E20" s="7">
        <v>0</v>
      </c>
      <c r="F20" s="7">
        <v>0</v>
      </c>
      <c r="G20" s="60" t="b">
        <f>IF((C8="OBZ"),(Vstup!S11),IF((C8="OB1"),(Vstup!S29),IF((C8="OB2"),(Vstup!S47),IF((C8="OB3"),(Vstup!S65)))))</f>
        <v>0</v>
      </c>
      <c r="H20" s="145">
        <f t="shared" si="1"/>
        <v>0</v>
      </c>
      <c r="I20" s="59">
        <f t="shared" si="0"/>
        <v>0</v>
      </c>
      <c r="J20" s="43"/>
    </row>
    <row r="21" spans="1:10" ht="14.25" customHeight="1">
      <c r="A21" s="70"/>
      <c r="B21" s="26">
        <v>6</v>
      </c>
      <c r="C21" s="204" t="b">
        <f>IF((C8="OBZ"),(Vstup!P12),IF((C8="OB1"),(Vstup!P30),IF((C8="OB2"),(Vstup!P48),IF((C8="OB3"),(Vstup!P66)))))</f>
        <v>0</v>
      </c>
      <c r="D21" s="204"/>
      <c r="E21" s="7">
        <v>0</v>
      </c>
      <c r="F21" s="7">
        <v>0</v>
      </c>
      <c r="G21" s="60" t="b">
        <f>IF((C8="OBZ"),(Vstup!S12),IF((C8="OB1"),(Vstup!S30),IF((C8="OB2"),(Vstup!S48),IF((C8="OB3"),(Vstup!S66)))))</f>
        <v>0</v>
      </c>
      <c r="H21" s="145">
        <f t="shared" si="1"/>
        <v>0</v>
      </c>
      <c r="I21" s="59">
        <f t="shared" si="0"/>
        <v>0</v>
      </c>
      <c r="J21" s="43"/>
    </row>
    <row r="22" spans="1:10" ht="14.25" customHeight="1">
      <c r="A22" s="70"/>
      <c r="B22" s="26">
        <v>7</v>
      </c>
      <c r="C22" s="204" t="b">
        <f>IF((C8="OBZ"),(Vstup!P13),IF((C8="OB1"),(Vstup!P31),IF((C8="OB2"),(Vstup!P49),IF((C8="OB3"),(Vstup!P67)))))</f>
        <v>0</v>
      </c>
      <c r="D22" s="204"/>
      <c r="E22" s="7">
        <v>0</v>
      </c>
      <c r="F22" s="7">
        <v>0</v>
      </c>
      <c r="G22" s="60" t="b">
        <f>IF((C8="OBZ"),(Vstup!S13),IF((C8="OB1"),(Vstup!S31),IF((C8="OB2"),(Vstup!S49),IF((C8="OB3"),(Vstup!S67)))))</f>
        <v>0</v>
      </c>
      <c r="H22" s="145">
        <f t="shared" si="1"/>
        <v>0</v>
      </c>
      <c r="I22" s="59">
        <f t="shared" si="0"/>
        <v>0</v>
      </c>
      <c r="J22" s="43"/>
    </row>
    <row r="23" spans="1:10" ht="14.25" customHeight="1">
      <c r="A23" s="70"/>
      <c r="B23" s="26">
        <v>8</v>
      </c>
      <c r="C23" s="204" t="b">
        <f>IF((C8="OBZ"),(Vstup!P14),IF((C8="OB1"),(Vstup!P32),IF((C8="OB2"),(Vstup!P50),IF((C8="OB3"),(Vstup!P68)))))</f>
        <v>0</v>
      </c>
      <c r="D23" s="204"/>
      <c r="E23" s="7">
        <v>0</v>
      </c>
      <c r="F23" s="7">
        <v>0</v>
      </c>
      <c r="G23" s="60" t="b">
        <f>IF((C8="OBZ"),(Vstup!S14),IF((C8="OB1"),(Vstup!S32),IF((C8="OB2"),(Vstup!S50),IF((C8="OB3"),(Vstup!S68)))))</f>
        <v>0</v>
      </c>
      <c r="H23" s="145">
        <f t="shared" si="1"/>
        <v>0</v>
      </c>
      <c r="I23" s="59">
        <f t="shared" si="0"/>
        <v>0</v>
      </c>
      <c r="J23" s="43"/>
    </row>
    <row r="24" spans="1:10" ht="14.25" customHeight="1">
      <c r="A24" s="70"/>
      <c r="B24" s="26">
        <v>9</v>
      </c>
      <c r="C24" s="204" t="b">
        <f>IF((C8="OBZ"),(Vstup!P15),IF((C8="OB1"),(Vstup!P33),IF((C8="OB2"),(Vstup!P51),IF((C8="OB3"),(Vstup!P69)))))</f>
        <v>0</v>
      </c>
      <c r="D24" s="204"/>
      <c r="E24" s="7">
        <v>0</v>
      </c>
      <c r="F24" s="7">
        <v>0</v>
      </c>
      <c r="G24" s="60" t="b">
        <f>IF((C8="OBZ"),(Vstup!S15),IF((C8="OB1"),(Vstup!S33),IF((C8="OB2"),(Vstup!S51),IF((C8="OB3"),(Vstup!S69)))))</f>
        <v>0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b">
        <f>IF((C8="OBZ"),(Vstup!P16),IF((C8="OB1"),(Vstup!P34),IF((C8="OB2"),(Vstup!P52),IF((C8="OB3"),(Vstup!P70)))))</f>
        <v>0</v>
      </c>
      <c r="D25" s="203"/>
      <c r="E25" s="8">
        <v>0</v>
      </c>
      <c r="F25" s="8">
        <v>0</v>
      </c>
      <c r="G25" s="61" t="b">
        <f>IF((C8="OBZ"),(Vstup!S16),IF((C8="OB1"),(Vstup!S34),IF((C8="OB2"),(Vstup!S52),IF((C8="OB3"),(Vstup!S70)))))</f>
        <v>0</v>
      </c>
      <c r="H25" s="146">
        <f t="shared" si="1"/>
        <v>0</v>
      </c>
      <c r="I25" s="59">
        <f t="shared" si="0"/>
        <v>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0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ageMargins left="0.78740157499999996" right="0.78740157499999996" top="0.984251969" bottom="0.984251969" header="0.4921259845" footer="0.4921259845"/>
  <pageSetup paperSize="9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sheetPr>
    <tabColor indexed="45"/>
    <pageSetUpPr autoPageBreaks="0"/>
  </sheetPr>
  <dimension ref="A1:J28"/>
  <sheetViews>
    <sheetView showGridLines="0" topLeftCell="A8" workbookViewId="0">
      <selection activeCell="C26" sqref="C26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>
        <f>+Vstup!B36</f>
        <v>0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>
        <f>+Vstup!C36</f>
        <v>0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>
        <f>+Vstup!D36</f>
        <v>0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>
        <f>+Vstup!E36</f>
        <v>0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b">
        <f>IF((C8="OBZ"),(Vstup!T2),IF((C8="OB1"),(Vstup!T20),IF((C8="OB2"),(Vstup!T38),IF((C8="OB3"),(Vstup!T56)))))</f>
        <v>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b">
        <f>IF((C8="OBZ"),(Vstup!T3),IF((C8="OB1"),(Vstup!T21),IF((C8="OB2"),(Vstup!T39),IF((C8="OB3"),(Vstup!T57)))))</f>
        <v>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b">
        <f>IF((C8="OBZ"),(Vstup!T4),IF((C8="OB1"),(Vstup!T22),IF((C8="OB2"),(Vstup!T40),IF((C8="OB3"),(Vstup!T58)))))</f>
        <v>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0</v>
      </c>
      <c r="E14" s="18" t="s">
        <v>70</v>
      </c>
      <c r="F14" s="18"/>
      <c r="G14" s="19"/>
      <c r="H14" s="57" t="b">
        <f>IF((C8)="OBZ",(A15),IF((C8)="OB1",(A16),IF((C8)="OB2",(A17),IF((C8)="OB3",(A18)))))</f>
        <v>0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Nehodnocen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Nehodnocen</v>
      </c>
      <c r="B16" s="69">
        <v>1</v>
      </c>
      <c r="C16" s="210" t="b">
        <f>IF((C8="OBZ"),(Vstup!P7),IF((C8="OB1"),(Vstup!P25),IF((C8="OB2"),(Vstup!P43),IF((C8="OB3"),(Vstup!P61)))))</f>
        <v>0</v>
      </c>
      <c r="D16" s="210"/>
      <c r="E16" s="9">
        <v>0</v>
      </c>
      <c r="F16" s="9">
        <v>0</v>
      </c>
      <c r="G16" s="58" t="b">
        <f>IF((C8="OBZ"),(Vstup!S7),IF((C8="OB1"),(Vstup!S25),IF((C8="OB2"),(Vstup!S43),IF((C8="OB3"),(Vstup!S61)))))</f>
        <v>0</v>
      </c>
      <c r="H16" s="144">
        <f>((E16+F16)*G16)/2</f>
        <v>0</v>
      </c>
      <c r="I16" s="59">
        <f t="shared" ref="I16:I25" si="0">IF(D16=0,E16*2,D16+E16)/2</f>
        <v>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b">
        <f>IF((C8="OBZ"),(Vstup!P8),IF((C8="OB1"),(Vstup!P26),IF((C8="OB2"),(Vstup!P44),IF((C8="OB3"),(Vstup!P62)))))</f>
        <v>0</v>
      </c>
      <c r="D17" s="211"/>
      <c r="E17" s="7">
        <v>0</v>
      </c>
      <c r="F17" s="7">
        <v>0</v>
      </c>
      <c r="G17" s="60" t="b">
        <f>IF((C8="OBZ"),(Vstup!S8),IF((C8="OB1"),(Vstup!S26),IF((C8="OB2"),(Vstup!S44),IF((C8="OB3"),(Vstup!S62)))))</f>
        <v>0</v>
      </c>
      <c r="H17" s="145">
        <f t="shared" ref="H17:H25" si="1">((E17+F17)*G17)/2</f>
        <v>0</v>
      </c>
      <c r="I17" s="59">
        <f t="shared" si="0"/>
        <v>0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b">
        <f>IF((C8="OBZ"),(Vstup!P9),IF((C8="OB1"),(Vstup!P27),IF((C8="OB2"),(Vstup!P45),IF((C8="OB3"),(Vstup!P63)))))</f>
        <v>0</v>
      </c>
      <c r="D18" s="204"/>
      <c r="E18" s="7">
        <v>0</v>
      </c>
      <c r="F18" s="7">
        <v>0</v>
      </c>
      <c r="G18" s="60" t="b">
        <f>IF((C8="OBZ"),(Vstup!S9),IF((C8="OB1"),(Vstup!S27),IF((C8="OB2"),(Vstup!S45),IF((C8="OB3"),(Vstup!S63)))))</f>
        <v>0</v>
      </c>
      <c r="H18" s="145">
        <f t="shared" si="1"/>
        <v>0</v>
      </c>
      <c r="I18" s="59">
        <f t="shared" si="0"/>
        <v>0</v>
      </c>
      <c r="J18" s="43"/>
    </row>
    <row r="19" spans="1:10" ht="14.25" customHeight="1">
      <c r="A19" s="70"/>
      <c r="B19" s="26">
        <v>4</v>
      </c>
      <c r="C19" s="204" t="b">
        <f>IF((C8="OBZ"),(Vstup!P10),IF((C8="OB1"),(Vstup!P28),IF((C8="OB2"),(Vstup!P46),IF((C8="OB3"),(Vstup!P64)))))</f>
        <v>0</v>
      </c>
      <c r="D19" s="204"/>
      <c r="E19" s="7">
        <v>0</v>
      </c>
      <c r="F19" s="7">
        <v>0</v>
      </c>
      <c r="G19" s="60" t="b">
        <f>IF((C8="OBZ"),(Vstup!S10),IF((C8="OB1"),(Vstup!S28),IF((C8="OB2"),(Vstup!S46),IF((C8="OB3"),(Vstup!S64)))))</f>
        <v>0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b">
        <f>IF((C8="OBZ"),(Vstup!P11),IF((C8="OB1"),(Vstup!P29),IF((C8="OB2"),(Vstup!P47),IF((C8="OB3"),(Vstup!P65)))))</f>
        <v>0</v>
      </c>
      <c r="D20" s="204"/>
      <c r="E20" s="7">
        <v>0</v>
      </c>
      <c r="F20" s="7">
        <v>0</v>
      </c>
      <c r="G20" s="60" t="b">
        <f>IF((C8="OBZ"),(Vstup!S11),IF((C8="OB1"),(Vstup!S29),IF((C8="OB2"),(Vstup!S47),IF((C8="OB3"),(Vstup!S65)))))</f>
        <v>0</v>
      </c>
      <c r="H20" s="145">
        <f t="shared" si="1"/>
        <v>0</v>
      </c>
      <c r="I20" s="59">
        <f t="shared" si="0"/>
        <v>0</v>
      </c>
      <c r="J20" s="43"/>
    </row>
    <row r="21" spans="1:10" ht="14.25" customHeight="1">
      <c r="A21" s="70"/>
      <c r="B21" s="26">
        <v>6</v>
      </c>
      <c r="C21" s="204" t="b">
        <f>IF((C8="OBZ"),(Vstup!P12),IF((C8="OB1"),(Vstup!P30),IF((C8="OB2"),(Vstup!P48),IF((C8="OB3"),(Vstup!P66)))))</f>
        <v>0</v>
      </c>
      <c r="D21" s="204"/>
      <c r="E21" s="7">
        <v>0</v>
      </c>
      <c r="F21" s="7">
        <v>0</v>
      </c>
      <c r="G21" s="60" t="b">
        <f>IF((C8="OBZ"),(Vstup!S12),IF((C8="OB1"),(Vstup!S30),IF((C8="OB2"),(Vstup!S48),IF((C8="OB3"),(Vstup!S66)))))</f>
        <v>0</v>
      </c>
      <c r="H21" s="145">
        <f t="shared" si="1"/>
        <v>0</v>
      </c>
      <c r="I21" s="59">
        <f t="shared" si="0"/>
        <v>0</v>
      </c>
      <c r="J21" s="43"/>
    </row>
    <row r="22" spans="1:10" ht="14.25" customHeight="1">
      <c r="A22" s="70"/>
      <c r="B22" s="26">
        <v>7</v>
      </c>
      <c r="C22" s="204" t="b">
        <f>IF((C8="OBZ"),(Vstup!P13),IF((C8="OB1"),(Vstup!P31),IF((C8="OB2"),(Vstup!P49),IF((C8="OB3"),(Vstup!P67)))))</f>
        <v>0</v>
      </c>
      <c r="D22" s="204"/>
      <c r="E22" s="7">
        <v>0</v>
      </c>
      <c r="F22" s="7">
        <v>0</v>
      </c>
      <c r="G22" s="60" t="b">
        <f>IF((C8="OBZ"),(Vstup!S13),IF((C8="OB1"),(Vstup!S31),IF((C8="OB2"),(Vstup!S49),IF((C8="OB3"),(Vstup!S67)))))</f>
        <v>0</v>
      </c>
      <c r="H22" s="145">
        <f t="shared" si="1"/>
        <v>0</v>
      </c>
      <c r="I22" s="59">
        <f t="shared" si="0"/>
        <v>0</v>
      </c>
      <c r="J22" s="43"/>
    </row>
    <row r="23" spans="1:10" ht="14.25" customHeight="1">
      <c r="A23" s="70"/>
      <c r="B23" s="26">
        <v>8</v>
      </c>
      <c r="C23" s="204" t="b">
        <f>IF((C8="OBZ"),(Vstup!P14),IF((C8="OB1"),(Vstup!P32),IF((C8="OB2"),(Vstup!P50),IF((C8="OB3"),(Vstup!P68)))))</f>
        <v>0</v>
      </c>
      <c r="D23" s="204"/>
      <c r="E23" s="7">
        <v>0</v>
      </c>
      <c r="F23" s="7">
        <v>0</v>
      </c>
      <c r="G23" s="60" t="b">
        <f>IF((C8="OBZ"),(Vstup!S14),IF((C8="OB1"),(Vstup!S32),IF((C8="OB2"),(Vstup!S50),IF((C8="OB3"),(Vstup!S68)))))</f>
        <v>0</v>
      </c>
      <c r="H23" s="145">
        <f t="shared" si="1"/>
        <v>0</v>
      </c>
      <c r="I23" s="59">
        <f t="shared" si="0"/>
        <v>0</v>
      </c>
      <c r="J23" s="43"/>
    </row>
    <row r="24" spans="1:10" ht="14.25" customHeight="1">
      <c r="A24" s="70"/>
      <c r="B24" s="26">
        <v>9</v>
      </c>
      <c r="C24" s="204" t="b">
        <f>IF((C8="OBZ"),(Vstup!P15),IF((C8="OB1"),(Vstup!P33),IF((C8="OB2"),(Vstup!P51),IF((C8="OB3"),(Vstup!P69)))))</f>
        <v>0</v>
      </c>
      <c r="D24" s="204"/>
      <c r="E24" s="7">
        <v>0</v>
      </c>
      <c r="F24" s="7">
        <v>0</v>
      </c>
      <c r="G24" s="60" t="b">
        <f>IF((C8="OBZ"),(Vstup!S15),IF((C8="OB1"),(Vstup!S33),IF((C8="OB2"),(Vstup!S51),IF((C8="OB3"),(Vstup!S69)))))</f>
        <v>0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b">
        <f>IF((C8="OBZ"),(Vstup!P16),IF((C8="OB1"),(Vstup!P34),IF((C8="OB2"),(Vstup!P52),IF((C8="OB3"),(Vstup!P70)))))</f>
        <v>0</v>
      </c>
      <c r="D25" s="203"/>
      <c r="E25" s="8">
        <v>0</v>
      </c>
      <c r="F25" s="8">
        <v>0</v>
      </c>
      <c r="G25" s="61" t="b">
        <f>IF((C8="OBZ"),(Vstup!S16),IF((C8="OB1"),(Vstup!S34),IF((C8="OB2"),(Vstup!S52),IF((C8="OB3"),(Vstup!S70)))))</f>
        <v>0</v>
      </c>
      <c r="H25" s="146">
        <f t="shared" si="1"/>
        <v>0</v>
      </c>
      <c r="I25" s="59">
        <f t="shared" si="0"/>
        <v>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0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ageMargins left="0.78740157499999996" right="0.78740157499999996" top="0.984251969" bottom="0.984251969" header="0.4921259845" footer="0.4921259845"/>
  <pageSetup paperSize="9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sheetPr>
    <tabColor indexed="45"/>
    <pageSetUpPr autoPageBreaks="0"/>
  </sheetPr>
  <dimension ref="A1:J28"/>
  <sheetViews>
    <sheetView showGridLines="0" topLeftCell="A9" workbookViewId="0">
      <selection activeCell="C26" sqref="C26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>
        <f>+Vstup!B37</f>
        <v>0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>
        <f>+Vstup!C37</f>
        <v>0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>
        <f>+Vstup!D37</f>
        <v>0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>
        <f>+Vstup!E37</f>
        <v>0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b">
        <f>IF((C8="OBZ"),(Vstup!T2),IF((C8="OB1"),(Vstup!T20),IF((C8="OB2"),(Vstup!T38),IF((C8="OB3"),(Vstup!T56)))))</f>
        <v>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b">
        <f>IF((C8="OBZ"),(Vstup!T3),IF((C8="OB1"),(Vstup!T21),IF((C8="OB2"),(Vstup!T39),IF((C8="OB3"),(Vstup!T57)))))</f>
        <v>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b">
        <f>IF((C8="OBZ"),(Vstup!T4),IF((C8="OB1"),(Vstup!T22),IF((C8="OB2"),(Vstup!T40),IF((C8="OB3"),(Vstup!T58)))))</f>
        <v>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0</v>
      </c>
      <c r="E14" s="18" t="s">
        <v>70</v>
      </c>
      <c r="F14" s="18"/>
      <c r="G14" s="19"/>
      <c r="H14" s="57" t="b">
        <f>IF((C8)="OBZ",(A15),IF((C8)="OB1",(A16),IF((C8)="OB2",(A17),IF((C8)="OB3",(A18)))))</f>
        <v>0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Nehodnocen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Nehodnocen</v>
      </c>
      <c r="B16" s="69">
        <v>1</v>
      </c>
      <c r="C16" s="210" t="b">
        <f>IF((C8="OBZ"),(Vstup!P7),IF((C8="OB1"),(Vstup!P25),IF((C8="OB2"),(Vstup!P43),IF((C8="OB3"),(Vstup!P61)))))</f>
        <v>0</v>
      </c>
      <c r="D16" s="210"/>
      <c r="E16" s="9">
        <v>0</v>
      </c>
      <c r="F16" s="9">
        <v>0</v>
      </c>
      <c r="G16" s="58" t="b">
        <f>IF((C8="OBZ"),(Vstup!S7),IF((C8="OB1"),(Vstup!S25),IF((C8="OB2"),(Vstup!S43),IF((C8="OB3"),(Vstup!S61)))))</f>
        <v>0</v>
      </c>
      <c r="H16" s="144">
        <f>((E16+F16)*G16)/2</f>
        <v>0</v>
      </c>
      <c r="I16" s="59">
        <f t="shared" ref="I16:I25" si="0">IF(D16=0,E16*2,D16+E16)/2</f>
        <v>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b">
        <f>IF((C8="OBZ"),(Vstup!P8),IF((C8="OB1"),(Vstup!P26),IF((C8="OB2"),(Vstup!P44),IF((C8="OB3"),(Vstup!P62)))))</f>
        <v>0</v>
      </c>
      <c r="D17" s="211"/>
      <c r="E17" s="7">
        <v>0</v>
      </c>
      <c r="F17" s="7">
        <v>0</v>
      </c>
      <c r="G17" s="60" t="b">
        <f>IF((C8="OBZ"),(Vstup!S8),IF((C8="OB1"),(Vstup!S26),IF((C8="OB2"),(Vstup!S44),IF((C8="OB3"),(Vstup!S62)))))</f>
        <v>0</v>
      </c>
      <c r="H17" s="145">
        <f t="shared" ref="H17:H25" si="1">((E17+F17)*G17)/2</f>
        <v>0</v>
      </c>
      <c r="I17" s="59">
        <f t="shared" si="0"/>
        <v>0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b">
        <f>IF((C8="OBZ"),(Vstup!P9),IF((C8="OB1"),(Vstup!P27),IF((C8="OB2"),(Vstup!P45),IF((C8="OB3"),(Vstup!P63)))))</f>
        <v>0</v>
      </c>
      <c r="D18" s="204"/>
      <c r="E18" s="7">
        <v>0</v>
      </c>
      <c r="F18" s="7">
        <v>0</v>
      </c>
      <c r="G18" s="60" t="b">
        <f>IF((C8="OBZ"),(Vstup!S9),IF((C8="OB1"),(Vstup!S27),IF((C8="OB2"),(Vstup!S45),IF((C8="OB3"),(Vstup!S63)))))</f>
        <v>0</v>
      </c>
      <c r="H18" s="145">
        <f t="shared" si="1"/>
        <v>0</v>
      </c>
      <c r="I18" s="59">
        <f t="shared" si="0"/>
        <v>0</v>
      </c>
      <c r="J18" s="43"/>
    </row>
    <row r="19" spans="1:10" ht="14.25" customHeight="1">
      <c r="A19" s="70"/>
      <c r="B19" s="26">
        <v>4</v>
      </c>
      <c r="C19" s="204" t="b">
        <f>IF((C8="OBZ"),(Vstup!P10),IF((C8="OB1"),(Vstup!P28),IF((C8="OB2"),(Vstup!P46),IF((C8="OB3"),(Vstup!P64)))))</f>
        <v>0</v>
      </c>
      <c r="D19" s="204"/>
      <c r="E19" s="7">
        <v>0</v>
      </c>
      <c r="F19" s="7">
        <v>0</v>
      </c>
      <c r="G19" s="60" t="b">
        <f>IF((C8="OBZ"),(Vstup!S10),IF((C8="OB1"),(Vstup!S28),IF((C8="OB2"),(Vstup!S46),IF((C8="OB3"),(Vstup!S64)))))</f>
        <v>0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b">
        <f>IF((C8="OBZ"),(Vstup!P11),IF((C8="OB1"),(Vstup!P29),IF((C8="OB2"),(Vstup!P47),IF((C8="OB3"),(Vstup!P65)))))</f>
        <v>0</v>
      </c>
      <c r="D20" s="204"/>
      <c r="E20" s="7">
        <v>0</v>
      </c>
      <c r="F20" s="7">
        <v>0</v>
      </c>
      <c r="G20" s="60" t="b">
        <f>IF((C8="OBZ"),(Vstup!S11),IF((C8="OB1"),(Vstup!S29),IF((C8="OB2"),(Vstup!S47),IF((C8="OB3"),(Vstup!S65)))))</f>
        <v>0</v>
      </c>
      <c r="H20" s="145">
        <f t="shared" si="1"/>
        <v>0</v>
      </c>
      <c r="I20" s="59">
        <f t="shared" si="0"/>
        <v>0</v>
      </c>
      <c r="J20" s="43"/>
    </row>
    <row r="21" spans="1:10" ht="14.25" customHeight="1">
      <c r="A21" s="70"/>
      <c r="B21" s="26">
        <v>6</v>
      </c>
      <c r="C21" s="204" t="b">
        <f>IF((C8="OBZ"),(Vstup!P12),IF((C8="OB1"),(Vstup!P30),IF((C8="OB2"),(Vstup!P48),IF((C8="OB3"),(Vstup!P66)))))</f>
        <v>0</v>
      </c>
      <c r="D21" s="204"/>
      <c r="E21" s="7">
        <v>0</v>
      </c>
      <c r="F21" s="7">
        <v>0</v>
      </c>
      <c r="G21" s="60" t="b">
        <f>IF((C8="OBZ"),(Vstup!S12),IF((C8="OB1"),(Vstup!S30),IF((C8="OB2"),(Vstup!S48),IF((C8="OB3"),(Vstup!S66)))))</f>
        <v>0</v>
      </c>
      <c r="H21" s="145">
        <f t="shared" si="1"/>
        <v>0</v>
      </c>
      <c r="I21" s="59">
        <f t="shared" si="0"/>
        <v>0</v>
      </c>
      <c r="J21" s="43"/>
    </row>
    <row r="22" spans="1:10" ht="14.25" customHeight="1">
      <c r="A22" s="70"/>
      <c r="B22" s="26">
        <v>7</v>
      </c>
      <c r="C22" s="204" t="b">
        <f>IF((C8="OBZ"),(Vstup!P13),IF((C8="OB1"),(Vstup!P31),IF((C8="OB2"),(Vstup!P49),IF((C8="OB3"),(Vstup!P67)))))</f>
        <v>0</v>
      </c>
      <c r="D22" s="204"/>
      <c r="E22" s="7">
        <v>0</v>
      </c>
      <c r="F22" s="7">
        <v>0</v>
      </c>
      <c r="G22" s="60" t="b">
        <f>IF((C8="OBZ"),(Vstup!S13),IF((C8="OB1"),(Vstup!S31),IF((C8="OB2"),(Vstup!S49),IF((C8="OB3"),(Vstup!S67)))))</f>
        <v>0</v>
      </c>
      <c r="H22" s="145">
        <f t="shared" si="1"/>
        <v>0</v>
      </c>
      <c r="I22" s="59">
        <f t="shared" si="0"/>
        <v>0</v>
      </c>
      <c r="J22" s="43"/>
    </row>
    <row r="23" spans="1:10" ht="14.25" customHeight="1">
      <c r="A23" s="70"/>
      <c r="B23" s="26">
        <v>8</v>
      </c>
      <c r="C23" s="204" t="b">
        <f>IF((C8="OBZ"),(Vstup!P14),IF((C8="OB1"),(Vstup!P32),IF((C8="OB2"),(Vstup!P50),IF((C8="OB3"),(Vstup!P68)))))</f>
        <v>0</v>
      </c>
      <c r="D23" s="204"/>
      <c r="E23" s="7">
        <v>0</v>
      </c>
      <c r="F23" s="7">
        <v>0</v>
      </c>
      <c r="G23" s="60" t="b">
        <f>IF((C8="OBZ"),(Vstup!S14),IF((C8="OB1"),(Vstup!S32),IF((C8="OB2"),(Vstup!S50),IF((C8="OB3"),(Vstup!S68)))))</f>
        <v>0</v>
      </c>
      <c r="H23" s="145">
        <f t="shared" si="1"/>
        <v>0</v>
      </c>
      <c r="I23" s="59">
        <f t="shared" si="0"/>
        <v>0</v>
      </c>
      <c r="J23" s="43"/>
    </row>
    <row r="24" spans="1:10" ht="14.25" customHeight="1">
      <c r="A24" s="70"/>
      <c r="B24" s="26">
        <v>9</v>
      </c>
      <c r="C24" s="204" t="b">
        <f>IF((C8="OBZ"),(Vstup!P15),IF((C8="OB1"),(Vstup!P33),IF((C8="OB2"),(Vstup!P51),IF((C8="OB3"),(Vstup!P69)))))</f>
        <v>0</v>
      </c>
      <c r="D24" s="204"/>
      <c r="E24" s="7">
        <v>0</v>
      </c>
      <c r="F24" s="7">
        <v>0</v>
      </c>
      <c r="G24" s="60" t="b">
        <f>IF((C8="OBZ"),(Vstup!S15),IF((C8="OB1"),(Vstup!S33),IF((C8="OB2"),(Vstup!S51),IF((C8="OB3"),(Vstup!S69)))))</f>
        <v>0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b">
        <f>IF((C8="OBZ"),(Vstup!P16),IF((C8="OB1"),(Vstup!P34),IF((C8="OB2"),(Vstup!P52),IF((C8="OB3"),(Vstup!P70)))))</f>
        <v>0</v>
      </c>
      <c r="D25" s="203"/>
      <c r="E25" s="8">
        <v>0</v>
      </c>
      <c r="F25" s="8">
        <v>0</v>
      </c>
      <c r="G25" s="61" t="b">
        <f>IF((C8="OBZ"),(Vstup!S16),IF((C8="OB1"),(Vstup!S34),IF((C8="OB2"),(Vstup!S52),IF((C8="OB3"),(Vstup!S70)))))</f>
        <v>0</v>
      </c>
      <c r="H25" s="146">
        <f t="shared" si="1"/>
        <v>0</v>
      </c>
      <c r="I25" s="59">
        <f t="shared" si="0"/>
        <v>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0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ageMargins left="0.78740157499999996" right="0.78740157499999996" top="0.984251969" bottom="0.984251969" header="0.4921259845" footer="0.4921259845"/>
  <pageSetup paperSize="9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sheetPr>
    <tabColor indexed="45"/>
    <pageSetUpPr autoPageBreaks="0"/>
  </sheetPr>
  <dimension ref="A1:J28"/>
  <sheetViews>
    <sheetView showGridLines="0" topLeftCell="A8" workbookViewId="0">
      <selection activeCell="C26" sqref="C26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>
        <f>+Vstup!B38</f>
        <v>0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>
        <f>+Vstup!C38</f>
        <v>0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>
        <f>+Vstup!D38</f>
        <v>0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>
        <f>+Vstup!E38</f>
        <v>0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b">
        <f>IF((C8="OBZ"),(Vstup!T2),IF((C8="OB1"),(Vstup!T20),IF((C8="OB2"),(Vstup!T38),IF((C8="OB3"),(Vstup!T56)))))</f>
        <v>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b">
        <f>IF((C8="OBZ"),(Vstup!T3),IF((C8="OB1"),(Vstup!T21),IF((C8="OB2"),(Vstup!T39),IF((C8="OB3"),(Vstup!T57)))))</f>
        <v>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b">
        <f>IF((C8="OBZ"),(Vstup!T4),IF((C8="OB1"),(Vstup!T22),IF((C8="OB2"),(Vstup!T40),IF((C8="OB3"),(Vstup!T58)))))</f>
        <v>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0</v>
      </c>
      <c r="E14" s="18" t="s">
        <v>70</v>
      </c>
      <c r="F14" s="18"/>
      <c r="G14" s="19"/>
      <c r="H14" s="57" t="b">
        <f>IF((C8)="OBZ",(A15),IF((C8)="OB1",(A16),IF((C8)="OB2",(A17),IF((C8)="OB3",(A18)))))</f>
        <v>0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Nehodnocen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Nehodnocen</v>
      </c>
      <c r="B16" s="69">
        <v>1</v>
      </c>
      <c r="C16" s="210" t="b">
        <f>IF((C8="OBZ"),(Vstup!P7),IF((C8="OB1"),(Vstup!P25),IF((C8="OB2"),(Vstup!P43),IF((C8="OB3"),(Vstup!P61)))))</f>
        <v>0</v>
      </c>
      <c r="D16" s="210"/>
      <c r="E16" s="9">
        <v>0</v>
      </c>
      <c r="F16" s="9">
        <v>0</v>
      </c>
      <c r="G16" s="58" t="b">
        <f>IF((C8="OBZ"),(Vstup!S7),IF((C8="OB1"),(Vstup!S25),IF((C8="OB2"),(Vstup!S43),IF((C8="OB3"),(Vstup!S61)))))</f>
        <v>0</v>
      </c>
      <c r="H16" s="144">
        <f>((E16+F16)*G16)/2</f>
        <v>0</v>
      </c>
      <c r="I16" s="59">
        <f t="shared" ref="I16:I25" si="0">IF(D16=0,E16*2,D16+E16)/2</f>
        <v>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b">
        <f>IF((C8="OBZ"),(Vstup!P8),IF((C8="OB1"),(Vstup!P26),IF((C8="OB2"),(Vstup!P44),IF((C8="OB3"),(Vstup!P62)))))</f>
        <v>0</v>
      </c>
      <c r="D17" s="211"/>
      <c r="E17" s="7">
        <v>0</v>
      </c>
      <c r="F17" s="7">
        <v>0</v>
      </c>
      <c r="G17" s="60" t="b">
        <f>IF((C8="OBZ"),(Vstup!S8),IF((C8="OB1"),(Vstup!S26),IF((C8="OB2"),(Vstup!S44),IF((C8="OB3"),(Vstup!S62)))))</f>
        <v>0</v>
      </c>
      <c r="H17" s="145">
        <f t="shared" ref="H17:H25" si="1">((E17+F17)*G17)/2</f>
        <v>0</v>
      </c>
      <c r="I17" s="59">
        <f t="shared" si="0"/>
        <v>0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b">
        <f>IF((C8="OBZ"),(Vstup!P9),IF((C8="OB1"),(Vstup!P27),IF((C8="OB2"),(Vstup!P45),IF((C8="OB3"),(Vstup!P63)))))</f>
        <v>0</v>
      </c>
      <c r="D18" s="204"/>
      <c r="E18" s="7">
        <v>0</v>
      </c>
      <c r="F18" s="7">
        <v>0</v>
      </c>
      <c r="G18" s="60" t="b">
        <f>IF((C8="OBZ"),(Vstup!S9),IF((C8="OB1"),(Vstup!S27),IF((C8="OB2"),(Vstup!S45),IF((C8="OB3"),(Vstup!S63)))))</f>
        <v>0</v>
      </c>
      <c r="H18" s="145">
        <f t="shared" si="1"/>
        <v>0</v>
      </c>
      <c r="I18" s="59">
        <f t="shared" si="0"/>
        <v>0</v>
      </c>
      <c r="J18" s="43"/>
    </row>
    <row r="19" spans="1:10" ht="14.25" customHeight="1">
      <c r="A19" s="70"/>
      <c r="B19" s="26">
        <v>4</v>
      </c>
      <c r="C19" s="204" t="b">
        <f>IF((C8="OBZ"),(Vstup!P10),IF((C8="OB1"),(Vstup!P28),IF((C8="OB2"),(Vstup!P46),IF((C8="OB3"),(Vstup!P64)))))</f>
        <v>0</v>
      </c>
      <c r="D19" s="204"/>
      <c r="E19" s="7">
        <v>0</v>
      </c>
      <c r="F19" s="7">
        <v>0</v>
      </c>
      <c r="G19" s="60" t="b">
        <f>IF((C8="OBZ"),(Vstup!S10),IF((C8="OB1"),(Vstup!S28),IF((C8="OB2"),(Vstup!S46),IF((C8="OB3"),(Vstup!S64)))))</f>
        <v>0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b">
        <f>IF((C8="OBZ"),(Vstup!P11),IF((C8="OB1"),(Vstup!P29),IF((C8="OB2"),(Vstup!P47),IF((C8="OB3"),(Vstup!P65)))))</f>
        <v>0</v>
      </c>
      <c r="D20" s="204"/>
      <c r="E20" s="7">
        <v>0</v>
      </c>
      <c r="F20" s="7">
        <v>0</v>
      </c>
      <c r="G20" s="60" t="b">
        <f>IF((C8="OBZ"),(Vstup!S11),IF((C8="OB1"),(Vstup!S29),IF((C8="OB2"),(Vstup!S47),IF((C8="OB3"),(Vstup!S65)))))</f>
        <v>0</v>
      </c>
      <c r="H20" s="145">
        <f t="shared" si="1"/>
        <v>0</v>
      </c>
      <c r="I20" s="59">
        <f t="shared" si="0"/>
        <v>0</v>
      </c>
      <c r="J20" s="43"/>
    </row>
    <row r="21" spans="1:10" ht="14.25" customHeight="1">
      <c r="A21" s="70"/>
      <c r="B21" s="26">
        <v>6</v>
      </c>
      <c r="C21" s="204" t="b">
        <f>IF((C8="OBZ"),(Vstup!P12),IF((C8="OB1"),(Vstup!P30),IF((C8="OB2"),(Vstup!P48),IF((C8="OB3"),(Vstup!P66)))))</f>
        <v>0</v>
      </c>
      <c r="D21" s="204"/>
      <c r="E21" s="7">
        <v>0</v>
      </c>
      <c r="F21" s="7">
        <v>0</v>
      </c>
      <c r="G21" s="60" t="b">
        <f>IF((C8="OBZ"),(Vstup!S12),IF((C8="OB1"),(Vstup!S30),IF((C8="OB2"),(Vstup!S48),IF((C8="OB3"),(Vstup!S66)))))</f>
        <v>0</v>
      </c>
      <c r="H21" s="145">
        <f t="shared" si="1"/>
        <v>0</v>
      </c>
      <c r="I21" s="59">
        <f t="shared" si="0"/>
        <v>0</v>
      </c>
      <c r="J21" s="43"/>
    </row>
    <row r="22" spans="1:10" ht="14.25" customHeight="1">
      <c r="A22" s="70"/>
      <c r="B22" s="26">
        <v>7</v>
      </c>
      <c r="C22" s="204" t="b">
        <f>IF((C8="OBZ"),(Vstup!P13),IF((C8="OB1"),(Vstup!P31),IF((C8="OB2"),(Vstup!P49),IF((C8="OB3"),(Vstup!P67)))))</f>
        <v>0</v>
      </c>
      <c r="D22" s="204"/>
      <c r="E22" s="7">
        <v>0</v>
      </c>
      <c r="F22" s="7">
        <v>0</v>
      </c>
      <c r="G22" s="60" t="b">
        <f>IF((C8="OBZ"),(Vstup!S13),IF((C8="OB1"),(Vstup!S31),IF((C8="OB2"),(Vstup!S49),IF((C8="OB3"),(Vstup!S67)))))</f>
        <v>0</v>
      </c>
      <c r="H22" s="145">
        <f t="shared" si="1"/>
        <v>0</v>
      </c>
      <c r="I22" s="59">
        <f t="shared" si="0"/>
        <v>0</v>
      </c>
      <c r="J22" s="43"/>
    </row>
    <row r="23" spans="1:10" ht="14.25" customHeight="1">
      <c r="A23" s="70"/>
      <c r="B23" s="26">
        <v>8</v>
      </c>
      <c r="C23" s="204" t="b">
        <f>IF((C8="OBZ"),(Vstup!P14),IF((C8="OB1"),(Vstup!P32),IF((C8="OB2"),(Vstup!P50),IF((C8="OB3"),(Vstup!P68)))))</f>
        <v>0</v>
      </c>
      <c r="D23" s="204"/>
      <c r="E23" s="7">
        <v>0</v>
      </c>
      <c r="F23" s="7">
        <v>0</v>
      </c>
      <c r="G23" s="60" t="b">
        <f>IF((C8="OBZ"),(Vstup!S14),IF((C8="OB1"),(Vstup!S32),IF((C8="OB2"),(Vstup!S50),IF((C8="OB3"),(Vstup!S68)))))</f>
        <v>0</v>
      </c>
      <c r="H23" s="145">
        <f t="shared" si="1"/>
        <v>0</v>
      </c>
      <c r="I23" s="59">
        <f t="shared" si="0"/>
        <v>0</v>
      </c>
      <c r="J23" s="43"/>
    </row>
    <row r="24" spans="1:10" ht="14.25" customHeight="1">
      <c r="A24" s="70"/>
      <c r="B24" s="26">
        <v>9</v>
      </c>
      <c r="C24" s="204" t="b">
        <f>IF((C8="OBZ"),(Vstup!P15),IF((C8="OB1"),(Vstup!P33),IF((C8="OB2"),(Vstup!P51),IF((C8="OB3"),(Vstup!P69)))))</f>
        <v>0</v>
      </c>
      <c r="D24" s="204"/>
      <c r="E24" s="7">
        <v>0</v>
      </c>
      <c r="F24" s="7">
        <v>0</v>
      </c>
      <c r="G24" s="60" t="b">
        <f>IF((C8="OBZ"),(Vstup!S15),IF((C8="OB1"),(Vstup!S33),IF((C8="OB2"),(Vstup!S51),IF((C8="OB3"),(Vstup!S69)))))</f>
        <v>0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b">
        <f>IF((C8="OBZ"),(Vstup!P16),IF((C8="OB1"),(Vstup!P34),IF((C8="OB2"),(Vstup!P52),IF((C8="OB3"),(Vstup!P70)))))</f>
        <v>0</v>
      </c>
      <c r="D25" s="203"/>
      <c r="E25" s="8">
        <v>0</v>
      </c>
      <c r="F25" s="8">
        <v>0</v>
      </c>
      <c r="G25" s="61" t="b">
        <f>IF((C8="OBZ"),(Vstup!S16),IF((C8="OB1"),(Vstup!S34),IF((C8="OB2"),(Vstup!S52),IF((C8="OB3"),(Vstup!S70)))))</f>
        <v>0</v>
      </c>
      <c r="H25" s="146">
        <f t="shared" si="1"/>
        <v>0</v>
      </c>
      <c r="I25" s="59">
        <f t="shared" si="0"/>
        <v>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0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ageMargins left="0.78740157499999996" right="0.78740157499999996" top="0.984251969" bottom="0.984251969" header="0.4921259845" footer="0.4921259845"/>
  <pageSetup paperSize="9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5"/>
    <pageSetUpPr autoPageBreaks="0" fitToPage="1"/>
  </sheetPr>
  <dimension ref="A1:J28"/>
  <sheetViews>
    <sheetView showGridLines="0" topLeftCell="A4" workbookViewId="0">
      <selection activeCell="E18" sqref="E18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 t="str">
        <f>+Vstup!B3</f>
        <v>Jandorová Eva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 t="str">
        <f>+Vstup!C3</f>
        <v>Great Go Dajavera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 t="str">
        <f>+Vstup!D3</f>
        <v>border kolie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 t="str">
        <f>+Vstup!E3</f>
        <v>OB1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str">
        <f>IF((C8="OBZ"),(Vstup!T2),IF((C8="OB1"),(Vstup!T20),IF((C8="OB2"),(Vstup!T38),IF((C8="OB3"),(Vstup!T56)))))</f>
        <v>280,0 - 224,0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str">
        <f>IF((C8="OBZ"),(Vstup!T3),IF((C8="OB1"),(Vstup!T21),IF((C8="OB2"),(Vstup!T39),IF((C8="OB3"),(Vstup!T57)))))</f>
        <v>223,9 - 196,0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str">
        <f>IF((C8="OBZ"),(Vstup!T4),IF((C8="OB1"),(Vstup!T22),IF((C8="OB2"),(Vstup!T40),IF((C8="OB3"),(Vstup!T58)))))</f>
        <v>195,9 - 140,0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99.5</v>
      </c>
      <c r="E14" s="18" t="s">
        <v>70</v>
      </c>
      <c r="F14" s="18"/>
      <c r="G14" s="19"/>
      <c r="H14" s="57" t="str">
        <f>IF((C8)="OBZ",(A15),IF((C8)="OB1",(A16),IF((C8)="OB2",(A17),IF((C8)="OB3",(A18)))))</f>
        <v>Nehodnocen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Nehodnocen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Nehodnocen</v>
      </c>
      <c r="B16" s="69">
        <v>1</v>
      </c>
      <c r="C16" s="210" t="str">
        <f>IF((C8="OBZ"),(Vstup!P7),IF((C8="OB1"),(Vstup!P25),IF((C8="OB2"),(Vstup!P43),IF((C8="OB3"),(Vstup!P61)))))</f>
        <v>Odložení vleže ve skupině</v>
      </c>
      <c r="D16" s="210"/>
      <c r="E16" s="9">
        <v>7</v>
      </c>
      <c r="F16" s="9">
        <v>8</v>
      </c>
      <c r="G16" s="58">
        <f>IF((C8="OBZ"),(Vstup!S7),IF((C8="OB1"),(Vstup!S25),IF((C8="OB2"),(Vstup!S43),IF((C8="OB3"),(Vstup!S61)))))</f>
        <v>3</v>
      </c>
      <c r="H16" s="144">
        <f>((E16+F16)*G16)/2</f>
        <v>22.5</v>
      </c>
      <c r="I16" s="59">
        <f t="shared" ref="I16:I25" si="0">IF(D16=0,E16*2,D16+E16)/2</f>
        <v>7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str">
        <f>IF((C8="OBZ"),(Vstup!P8),IF((C8="OB1"),(Vstup!P26),IF((C8="OB2"),(Vstup!P44),IF((C8="OB3"),(Vstup!P62)))))</f>
        <v>Aport</v>
      </c>
      <c r="D17" s="211"/>
      <c r="E17" s="7">
        <v>0</v>
      </c>
      <c r="F17" s="7">
        <v>0</v>
      </c>
      <c r="G17" s="60">
        <f>IF((C8="OBZ"),(Vstup!S8),IF((C8="OB1"),(Vstup!S26),IF((C8="OB2"),(Vstup!S44),IF((C8="OB3"),(Vstup!S62)))))</f>
        <v>3</v>
      </c>
      <c r="H17" s="145">
        <f t="shared" ref="H17:H25" si="1">((E17+F17)*G17)/2</f>
        <v>0</v>
      </c>
      <c r="I17" s="59">
        <f t="shared" si="0"/>
        <v>0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str">
        <f>IF((C8="OBZ"),(Vstup!P9),IF((C8="OB1"),(Vstup!P27),IF((C8="OB2"),(Vstup!P45),IF((C8="OB3"),(Vstup!P63)))))</f>
        <v>Odložení za chůze do stoje</v>
      </c>
      <c r="D18" s="204"/>
      <c r="E18" s="7">
        <v>6</v>
      </c>
      <c r="F18" s="7">
        <v>6.5</v>
      </c>
      <c r="G18" s="60">
        <f>IF((C8="OBZ"),(Vstup!S9),IF((C8="OB1"),(Vstup!S27),IF((C8="OB2"),(Vstup!S45),IF((C8="OB3"),(Vstup!S63)))))</f>
        <v>2</v>
      </c>
      <c r="H18" s="145">
        <f t="shared" si="1"/>
        <v>12.5</v>
      </c>
      <c r="I18" s="59">
        <f t="shared" si="0"/>
        <v>6</v>
      </c>
      <c r="J18" s="43"/>
    </row>
    <row r="19" spans="1:10" ht="14.25" customHeight="1">
      <c r="A19" s="70"/>
      <c r="B19" s="26">
        <v>4</v>
      </c>
      <c r="C19" s="204" t="str">
        <f>IF((C8="OBZ"),(Vstup!P10),IF((C8="OB1"),(Vstup!P28),IF((C8="OB2"),(Vstup!P46),IF((C8="OB3"),(Vstup!P64)))))</f>
        <v xml:space="preserve">Odložení za chůze do sedu </v>
      </c>
      <c r="D19" s="204"/>
      <c r="E19" s="7">
        <v>0</v>
      </c>
      <c r="F19" s="7">
        <v>0</v>
      </c>
      <c r="G19" s="60">
        <f>IF((C8="OBZ"),(Vstup!S10),IF((C8="OB1"),(Vstup!S28),IF((C8="OB2"),(Vstup!S46),IF((C8="OB3"),(Vstup!S64)))))</f>
        <v>2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str">
        <f>IF((C8="OBZ"),(Vstup!P11),IF((C8="OB1"),(Vstup!P29),IF((C8="OB2"),(Vstup!P47),IF((C8="OB3"),(Vstup!P65)))))</f>
        <v>Chůze u nohy</v>
      </c>
      <c r="D20" s="204"/>
      <c r="E20" s="7">
        <v>0</v>
      </c>
      <c r="F20" s="7">
        <v>0</v>
      </c>
      <c r="G20" s="60">
        <f>IF((C8="OBZ"),(Vstup!S11),IF((C8="OB1"),(Vstup!S29),IF((C8="OB2"),(Vstup!S47),IF((C8="OB3"),(Vstup!S65)))))</f>
        <v>3</v>
      </c>
      <c r="H20" s="145">
        <f t="shared" si="1"/>
        <v>0</v>
      </c>
      <c r="I20" s="59">
        <f t="shared" si="0"/>
        <v>0</v>
      </c>
      <c r="J20" s="43"/>
    </row>
    <row r="21" spans="1:10" ht="14.25" customHeight="1">
      <c r="A21" s="70"/>
      <c r="B21" s="26">
        <v>6</v>
      </c>
      <c r="C21" s="204" t="str">
        <f>IF((C8="OBZ"),(Vstup!P12),IF((C8="OB1"),(Vstup!P30),IF((C8="OB2"),(Vstup!P48),IF((C8="OB3"),(Vstup!P66)))))</f>
        <v>Ovladatelnost na dálku</v>
      </c>
      <c r="D21" s="204"/>
      <c r="E21" s="7">
        <v>6.5</v>
      </c>
      <c r="F21" s="7">
        <v>7.5</v>
      </c>
      <c r="G21" s="60">
        <f>IF((C8="OBZ"),(Vstup!S12),IF((C8="OB1"),(Vstup!S30),IF((C8="OB2"),(Vstup!S48),IF((C8="OB3"),(Vstup!S66)))))</f>
        <v>3</v>
      </c>
      <c r="H21" s="145">
        <f t="shared" si="1"/>
        <v>21</v>
      </c>
      <c r="I21" s="59">
        <f t="shared" si="0"/>
        <v>6.5</v>
      </c>
      <c r="J21" s="43"/>
    </row>
    <row r="22" spans="1:10" ht="14.25" customHeight="1">
      <c r="A22" s="70"/>
      <c r="B22" s="26">
        <v>7</v>
      </c>
      <c r="C22" s="204" t="str">
        <f>IF((C8="OBZ"),(Vstup!P13),IF((C8="OB1"),(Vstup!P31),IF((C8="OB2"),(Vstup!P49),IF((C8="OB3"),(Vstup!P67)))))</f>
        <v>Přivolání</v>
      </c>
      <c r="D22" s="204"/>
      <c r="E22" s="7">
        <v>7</v>
      </c>
      <c r="F22" s="7">
        <v>7</v>
      </c>
      <c r="G22" s="60">
        <f>IF((C8="OBZ"),(Vstup!S13),IF((C8="OB1"),(Vstup!S31),IF((C8="OB2"),(Vstup!S49),IF((C8="OB3"),(Vstup!S67)))))</f>
        <v>3</v>
      </c>
      <c r="H22" s="145">
        <f t="shared" si="1"/>
        <v>21</v>
      </c>
      <c r="I22" s="59">
        <f t="shared" si="0"/>
        <v>7</v>
      </c>
      <c r="J22" s="43"/>
    </row>
    <row r="23" spans="1:10" ht="14.25" customHeight="1">
      <c r="A23" s="70"/>
      <c r="B23" s="26">
        <v>8</v>
      </c>
      <c r="C23" s="204" t="str">
        <f>IF((C8="OBZ"),(Vstup!P14),IF((C8="OB1"),(Vstup!P32),IF((C8="OB2"),(Vstup!P50),IF((C8="OB3"),(Vstup!P68)))))</f>
        <v>Skok přes překážku</v>
      </c>
      <c r="D23" s="204"/>
      <c r="E23" s="7">
        <v>0</v>
      </c>
      <c r="F23" s="7">
        <v>7</v>
      </c>
      <c r="G23" s="60">
        <f>IF((C8="OBZ"),(Vstup!S14),IF((C8="OB1"),(Vstup!S32),IF((C8="OB2"),(Vstup!S50),IF((C8="OB3"),(Vstup!S68)))))</f>
        <v>3</v>
      </c>
      <c r="H23" s="145">
        <f t="shared" si="1"/>
        <v>10.5</v>
      </c>
      <c r="I23" s="59">
        <f t="shared" si="0"/>
        <v>0</v>
      </c>
      <c r="J23" s="43"/>
    </row>
    <row r="24" spans="1:10" ht="14.25" customHeight="1">
      <c r="A24" s="70"/>
      <c r="B24" s="26">
        <v>9</v>
      </c>
      <c r="C24" s="204" t="str">
        <f>IF((C8="OBZ"),(Vstup!P15),IF((C8="OB1"),(Vstup!P33),IF((C8="OB2"),(Vstup!P51),IF((C8="OB3"),(Vstup!P69)))))</f>
        <v>Vyslání do čtverce</v>
      </c>
      <c r="D24" s="204"/>
      <c r="E24" s="7">
        <v>0</v>
      </c>
      <c r="F24" s="7">
        <v>0</v>
      </c>
      <c r="G24" s="60">
        <f>IF((C8="OBZ"),(Vstup!S15),IF((C8="OB1"),(Vstup!S33),IF((C8="OB2"),(Vstup!S51),IF((C8="OB3"),(Vstup!S69)))))</f>
        <v>4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str">
        <f>IF((C8="OBZ"),(Vstup!P16),IF((C8="OB1"),(Vstup!P34),IF((C8="OB2"),(Vstup!P52),IF((C8="OB3"),(Vstup!P70)))))</f>
        <v>Všeobecný dojem</v>
      </c>
      <c r="D25" s="203"/>
      <c r="E25" s="8">
        <v>5</v>
      </c>
      <c r="F25" s="8">
        <v>7</v>
      </c>
      <c r="G25" s="61">
        <f>IF((C8="OBZ"),(Vstup!S16),IF((C8="OB1"),(Vstup!S34),IF((C8="OB2"),(Vstup!S52),IF((C8="OB3"),(Vstup!S70)))))</f>
        <v>2</v>
      </c>
      <c r="H25" s="146">
        <f t="shared" si="1"/>
        <v>12</v>
      </c>
      <c r="I25" s="59">
        <f t="shared" si="0"/>
        <v>5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99.5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3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sheetPr>
    <tabColor indexed="45"/>
    <pageSetUpPr autoPageBreaks="0"/>
  </sheetPr>
  <dimension ref="A1:J28"/>
  <sheetViews>
    <sheetView showGridLines="0" topLeftCell="A6" workbookViewId="0">
      <selection activeCell="C26" sqref="C26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>
        <f>+Vstup!B39</f>
        <v>0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>
        <f>+Vstup!C39</f>
        <v>0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>
        <f>+Vstup!D39</f>
        <v>0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>
        <f>+Vstup!E39</f>
        <v>0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b">
        <f>IF((C8="OBZ"),(Vstup!T2),IF((C8="OB1"),(Vstup!T20),IF((C8="OB2"),(Vstup!T38),IF((C8="OB3"),(Vstup!T56)))))</f>
        <v>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b">
        <f>IF((C8="OBZ"),(Vstup!T3),IF((C8="OB1"),(Vstup!T21),IF((C8="OB2"),(Vstup!T39),IF((C8="OB3"),(Vstup!T57)))))</f>
        <v>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b">
        <f>IF((C8="OBZ"),(Vstup!T4),IF((C8="OB1"),(Vstup!T22),IF((C8="OB2"),(Vstup!T40),IF((C8="OB3"),(Vstup!T58)))))</f>
        <v>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0</v>
      </c>
      <c r="E14" s="18" t="s">
        <v>70</v>
      </c>
      <c r="F14" s="18"/>
      <c r="G14" s="19"/>
      <c r="H14" s="57" t="b">
        <f>IF((C8)="OBZ",(A15),IF((C8)="OB1",(A16),IF((C8)="OB2",(A17),IF((C8)="OB3",(A18)))))</f>
        <v>0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Nehodnocen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Nehodnocen</v>
      </c>
      <c r="B16" s="69">
        <v>1</v>
      </c>
      <c r="C16" s="210" t="b">
        <f>IF((C8="OBZ"),(Vstup!P7),IF((C8="OB1"),(Vstup!P25),IF((C8="OB2"),(Vstup!P43),IF((C8="OB3"),(Vstup!P61)))))</f>
        <v>0</v>
      </c>
      <c r="D16" s="210"/>
      <c r="E16" s="9">
        <v>0</v>
      </c>
      <c r="F16" s="9">
        <v>0</v>
      </c>
      <c r="G16" s="58" t="b">
        <f>IF((C8="OBZ"),(Vstup!S7),IF((C8="OB1"),(Vstup!S25),IF((C8="OB2"),(Vstup!S43),IF((C8="OB3"),(Vstup!S61)))))</f>
        <v>0</v>
      </c>
      <c r="H16" s="144">
        <f>((E16+F16)*G16)/2</f>
        <v>0</v>
      </c>
      <c r="I16" s="59">
        <f t="shared" ref="I16:I25" si="0">IF(D16=0,E16*2,D16+E16)/2</f>
        <v>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b">
        <f>IF((C8="OBZ"),(Vstup!P8),IF((C8="OB1"),(Vstup!P26),IF((C8="OB2"),(Vstup!P44),IF((C8="OB3"),(Vstup!P62)))))</f>
        <v>0</v>
      </c>
      <c r="D17" s="211"/>
      <c r="E17" s="7">
        <v>0</v>
      </c>
      <c r="F17" s="7">
        <v>0</v>
      </c>
      <c r="G17" s="60" t="b">
        <f>IF((C8="OBZ"),(Vstup!S8),IF((C8="OB1"),(Vstup!S26),IF((C8="OB2"),(Vstup!S44),IF((C8="OB3"),(Vstup!S62)))))</f>
        <v>0</v>
      </c>
      <c r="H17" s="145">
        <f t="shared" ref="H17:H25" si="1">((E17+F17)*G17)/2</f>
        <v>0</v>
      </c>
      <c r="I17" s="59">
        <f t="shared" si="0"/>
        <v>0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b">
        <f>IF((C8="OBZ"),(Vstup!P9),IF((C8="OB1"),(Vstup!P27),IF((C8="OB2"),(Vstup!P45),IF((C8="OB3"),(Vstup!P63)))))</f>
        <v>0</v>
      </c>
      <c r="D18" s="204"/>
      <c r="E18" s="7">
        <v>0</v>
      </c>
      <c r="F18" s="7">
        <v>0</v>
      </c>
      <c r="G18" s="60" t="b">
        <f>IF((C8="OBZ"),(Vstup!S9),IF((C8="OB1"),(Vstup!S27),IF((C8="OB2"),(Vstup!S45),IF((C8="OB3"),(Vstup!S63)))))</f>
        <v>0</v>
      </c>
      <c r="H18" s="145">
        <f t="shared" si="1"/>
        <v>0</v>
      </c>
      <c r="I18" s="59">
        <f t="shared" si="0"/>
        <v>0</v>
      </c>
      <c r="J18" s="43"/>
    </row>
    <row r="19" spans="1:10" ht="14.25" customHeight="1">
      <c r="A19" s="70"/>
      <c r="B19" s="26">
        <v>4</v>
      </c>
      <c r="C19" s="204" t="b">
        <f>IF((C8="OBZ"),(Vstup!P10),IF((C8="OB1"),(Vstup!P28),IF((C8="OB2"),(Vstup!P46),IF((C8="OB3"),(Vstup!P64)))))</f>
        <v>0</v>
      </c>
      <c r="D19" s="204"/>
      <c r="E19" s="7">
        <v>0</v>
      </c>
      <c r="F19" s="7">
        <v>0</v>
      </c>
      <c r="G19" s="60" t="b">
        <f>IF((C8="OBZ"),(Vstup!S10),IF((C8="OB1"),(Vstup!S28),IF((C8="OB2"),(Vstup!S46),IF((C8="OB3"),(Vstup!S64)))))</f>
        <v>0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b">
        <f>IF((C8="OBZ"),(Vstup!P11),IF((C8="OB1"),(Vstup!P29),IF((C8="OB2"),(Vstup!P47),IF((C8="OB3"),(Vstup!P65)))))</f>
        <v>0</v>
      </c>
      <c r="D20" s="204"/>
      <c r="E20" s="7">
        <v>0</v>
      </c>
      <c r="F20" s="7">
        <v>0</v>
      </c>
      <c r="G20" s="60" t="b">
        <f>IF((C8="OBZ"),(Vstup!S11),IF((C8="OB1"),(Vstup!S29),IF((C8="OB2"),(Vstup!S47),IF((C8="OB3"),(Vstup!S65)))))</f>
        <v>0</v>
      </c>
      <c r="H20" s="145">
        <f t="shared" si="1"/>
        <v>0</v>
      </c>
      <c r="I20" s="59">
        <f t="shared" si="0"/>
        <v>0</v>
      </c>
      <c r="J20" s="43"/>
    </row>
    <row r="21" spans="1:10" ht="14.25" customHeight="1">
      <c r="A21" s="70"/>
      <c r="B21" s="26">
        <v>6</v>
      </c>
      <c r="C21" s="204" t="b">
        <f>IF((C8="OBZ"),(Vstup!P12),IF((C8="OB1"),(Vstup!P30),IF((C8="OB2"),(Vstup!P48),IF((C8="OB3"),(Vstup!P66)))))</f>
        <v>0</v>
      </c>
      <c r="D21" s="204"/>
      <c r="E21" s="7">
        <v>0</v>
      </c>
      <c r="F21" s="7">
        <v>0</v>
      </c>
      <c r="G21" s="60" t="b">
        <f>IF((C8="OBZ"),(Vstup!S12),IF((C8="OB1"),(Vstup!S30),IF((C8="OB2"),(Vstup!S48),IF((C8="OB3"),(Vstup!S66)))))</f>
        <v>0</v>
      </c>
      <c r="H21" s="145">
        <f t="shared" si="1"/>
        <v>0</v>
      </c>
      <c r="I21" s="59">
        <f t="shared" si="0"/>
        <v>0</v>
      </c>
      <c r="J21" s="43"/>
    </row>
    <row r="22" spans="1:10" ht="14.25" customHeight="1">
      <c r="A22" s="70"/>
      <c r="B22" s="26">
        <v>7</v>
      </c>
      <c r="C22" s="204" t="b">
        <f>IF((C8="OBZ"),(Vstup!P13),IF((C8="OB1"),(Vstup!P31),IF((C8="OB2"),(Vstup!P49),IF((C8="OB3"),(Vstup!P67)))))</f>
        <v>0</v>
      </c>
      <c r="D22" s="204"/>
      <c r="E22" s="7">
        <v>0</v>
      </c>
      <c r="F22" s="7">
        <v>0</v>
      </c>
      <c r="G22" s="60" t="b">
        <f>IF((C8="OBZ"),(Vstup!S13),IF((C8="OB1"),(Vstup!S31),IF((C8="OB2"),(Vstup!S49),IF((C8="OB3"),(Vstup!S67)))))</f>
        <v>0</v>
      </c>
      <c r="H22" s="145">
        <f t="shared" si="1"/>
        <v>0</v>
      </c>
      <c r="I22" s="59">
        <f t="shared" si="0"/>
        <v>0</v>
      </c>
      <c r="J22" s="43"/>
    </row>
    <row r="23" spans="1:10" ht="14.25" customHeight="1">
      <c r="A23" s="70"/>
      <c r="B23" s="26">
        <v>8</v>
      </c>
      <c r="C23" s="204" t="b">
        <f>IF((C8="OBZ"),(Vstup!P14),IF((C8="OB1"),(Vstup!P32),IF((C8="OB2"),(Vstup!P50),IF((C8="OB3"),(Vstup!P68)))))</f>
        <v>0</v>
      </c>
      <c r="D23" s="204"/>
      <c r="E23" s="7">
        <v>0</v>
      </c>
      <c r="F23" s="7">
        <v>0</v>
      </c>
      <c r="G23" s="60" t="b">
        <f>IF((C8="OBZ"),(Vstup!S14),IF((C8="OB1"),(Vstup!S32),IF((C8="OB2"),(Vstup!S50),IF((C8="OB3"),(Vstup!S68)))))</f>
        <v>0</v>
      </c>
      <c r="H23" s="145">
        <f t="shared" si="1"/>
        <v>0</v>
      </c>
      <c r="I23" s="59">
        <f t="shared" si="0"/>
        <v>0</v>
      </c>
      <c r="J23" s="43"/>
    </row>
    <row r="24" spans="1:10" ht="14.25" customHeight="1">
      <c r="A24" s="70"/>
      <c r="B24" s="26">
        <v>9</v>
      </c>
      <c r="C24" s="204" t="b">
        <f>IF((C8="OBZ"),(Vstup!P15),IF((C8="OB1"),(Vstup!P33),IF((C8="OB2"),(Vstup!P51),IF((C8="OB3"),(Vstup!P69)))))</f>
        <v>0</v>
      </c>
      <c r="D24" s="204"/>
      <c r="E24" s="7">
        <v>0</v>
      </c>
      <c r="F24" s="7">
        <v>0</v>
      </c>
      <c r="G24" s="60" t="b">
        <f>IF((C8="OBZ"),(Vstup!S15),IF((C8="OB1"),(Vstup!S33),IF((C8="OB2"),(Vstup!S51),IF((C8="OB3"),(Vstup!S69)))))</f>
        <v>0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b">
        <f>IF((C8="OBZ"),(Vstup!P16),IF((C8="OB1"),(Vstup!P34),IF((C8="OB2"),(Vstup!P52),IF((C8="OB3"),(Vstup!P70)))))</f>
        <v>0</v>
      </c>
      <c r="D25" s="203"/>
      <c r="E25" s="8">
        <v>0</v>
      </c>
      <c r="F25" s="8">
        <v>0</v>
      </c>
      <c r="G25" s="61" t="b">
        <f>IF((C8="OBZ"),(Vstup!S16),IF((C8="OB1"),(Vstup!S34),IF((C8="OB2"),(Vstup!S52),IF((C8="OB3"),(Vstup!S70)))))</f>
        <v>0</v>
      </c>
      <c r="H25" s="146">
        <f t="shared" si="1"/>
        <v>0</v>
      </c>
      <c r="I25" s="59">
        <f t="shared" si="0"/>
        <v>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0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ageMargins left="0.78740157499999996" right="0.78740157499999996" top="0.984251969" bottom="0.984251969" header="0.4921259845" footer="0.4921259845"/>
  <pageSetup paperSize="9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sheetPr>
    <tabColor indexed="45"/>
    <pageSetUpPr autoPageBreaks="0"/>
  </sheetPr>
  <dimension ref="A1:J28"/>
  <sheetViews>
    <sheetView showGridLines="0" topLeftCell="A6" workbookViewId="0">
      <selection activeCell="C26" sqref="C26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>
        <f>+Vstup!B40</f>
        <v>0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>
        <f>+Vstup!C40</f>
        <v>0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>
        <f>+Vstup!D40</f>
        <v>0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>
        <f>+Vstup!E40</f>
        <v>0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b">
        <f>IF((C8="OBZ"),(Vstup!T2),IF((C8="OB1"),(Vstup!T20),IF((C8="OB2"),(Vstup!T38),IF((C8="OB3"),(Vstup!T56)))))</f>
        <v>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b">
        <f>IF((C8="OBZ"),(Vstup!T3),IF((C8="OB1"),(Vstup!T21),IF((C8="OB2"),(Vstup!T39),IF((C8="OB3"),(Vstup!T57)))))</f>
        <v>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b">
        <f>IF((C8="OBZ"),(Vstup!T4),IF((C8="OB1"),(Vstup!T22),IF((C8="OB2"),(Vstup!T40),IF((C8="OB3"),(Vstup!T58)))))</f>
        <v>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0</v>
      </c>
      <c r="E14" s="18" t="s">
        <v>70</v>
      </c>
      <c r="F14" s="18"/>
      <c r="G14" s="19"/>
      <c r="H14" s="57" t="b">
        <f>IF((C8)="OBZ",(A15),IF((C8)="OB1",(A16),IF((C8)="OB2",(A17),IF((C8)="OB3",(A18)))))</f>
        <v>0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Nehodnocen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Nehodnocen</v>
      </c>
      <c r="B16" s="69">
        <v>1</v>
      </c>
      <c r="C16" s="210" t="b">
        <f>IF((C8="OBZ"),(Vstup!P7),IF((C8="OB1"),(Vstup!P25),IF((C8="OB2"),(Vstup!P43),IF((C8="OB3"),(Vstup!P61)))))</f>
        <v>0</v>
      </c>
      <c r="D16" s="210"/>
      <c r="E16" s="9">
        <v>0</v>
      </c>
      <c r="F16" s="9">
        <v>0</v>
      </c>
      <c r="G16" s="58" t="b">
        <f>IF((C8="OBZ"),(Vstup!S7),IF((C8="OB1"),(Vstup!S25),IF((C8="OB2"),(Vstup!S43),IF((C8="OB3"),(Vstup!S61)))))</f>
        <v>0</v>
      </c>
      <c r="H16" s="144">
        <f>((E16+F16)*G16)/2</f>
        <v>0</v>
      </c>
      <c r="I16" s="59">
        <f t="shared" ref="I16:I25" si="0">IF(D16=0,E16*2,D16+E16)/2</f>
        <v>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b">
        <f>IF((C8="OBZ"),(Vstup!P8),IF((C8="OB1"),(Vstup!P26),IF((C8="OB2"),(Vstup!P44),IF((C8="OB3"),(Vstup!P62)))))</f>
        <v>0</v>
      </c>
      <c r="D17" s="211"/>
      <c r="E17" s="7">
        <v>0</v>
      </c>
      <c r="F17" s="7">
        <v>0</v>
      </c>
      <c r="G17" s="60" t="b">
        <f>IF((C8="OBZ"),(Vstup!S8),IF((C8="OB1"),(Vstup!S26),IF((C8="OB2"),(Vstup!S44),IF((C8="OB3"),(Vstup!S62)))))</f>
        <v>0</v>
      </c>
      <c r="H17" s="145">
        <f t="shared" ref="H17:H25" si="1">((E17+F17)*G17)/2</f>
        <v>0</v>
      </c>
      <c r="I17" s="59">
        <f t="shared" si="0"/>
        <v>0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b">
        <f>IF((C8="OBZ"),(Vstup!P9),IF((C8="OB1"),(Vstup!P27),IF((C8="OB2"),(Vstup!P45),IF((C8="OB3"),(Vstup!P63)))))</f>
        <v>0</v>
      </c>
      <c r="D18" s="204"/>
      <c r="E18" s="7">
        <v>0</v>
      </c>
      <c r="F18" s="7">
        <v>0</v>
      </c>
      <c r="G18" s="60" t="b">
        <f>IF((C8="OBZ"),(Vstup!S9),IF((C8="OB1"),(Vstup!S27),IF((C8="OB2"),(Vstup!S45),IF((C8="OB3"),(Vstup!S63)))))</f>
        <v>0</v>
      </c>
      <c r="H18" s="145">
        <f t="shared" si="1"/>
        <v>0</v>
      </c>
      <c r="I18" s="59">
        <f t="shared" si="0"/>
        <v>0</v>
      </c>
      <c r="J18" s="43"/>
    </row>
    <row r="19" spans="1:10" ht="14.25" customHeight="1">
      <c r="A19" s="70"/>
      <c r="B19" s="26">
        <v>4</v>
      </c>
      <c r="C19" s="204" t="b">
        <f>IF((C8="OBZ"),(Vstup!P10),IF((C8="OB1"),(Vstup!P28),IF((C8="OB2"),(Vstup!P46),IF((C8="OB3"),(Vstup!P64)))))</f>
        <v>0</v>
      </c>
      <c r="D19" s="204"/>
      <c r="E19" s="7">
        <v>0</v>
      </c>
      <c r="F19" s="7">
        <v>0</v>
      </c>
      <c r="G19" s="60" t="b">
        <f>IF((C8="OBZ"),(Vstup!S10),IF((C8="OB1"),(Vstup!S28),IF((C8="OB2"),(Vstup!S46),IF((C8="OB3"),(Vstup!S64)))))</f>
        <v>0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b">
        <f>IF((C8="OBZ"),(Vstup!P11),IF((C8="OB1"),(Vstup!P29),IF((C8="OB2"),(Vstup!P47),IF((C8="OB3"),(Vstup!P65)))))</f>
        <v>0</v>
      </c>
      <c r="D20" s="204"/>
      <c r="E20" s="7">
        <v>0</v>
      </c>
      <c r="F20" s="7">
        <v>0</v>
      </c>
      <c r="G20" s="60" t="b">
        <f>IF((C8="OBZ"),(Vstup!S11),IF((C8="OB1"),(Vstup!S29),IF((C8="OB2"),(Vstup!S47),IF((C8="OB3"),(Vstup!S65)))))</f>
        <v>0</v>
      </c>
      <c r="H20" s="145">
        <f t="shared" si="1"/>
        <v>0</v>
      </c>
      <c r="I20" s="59">
        <f t="shared" si="0"/>
        <v>0</v>
      </c>
      <c r="J20" s="43"/>
    </row>
    <row r="21" spans="1:10" ht="14.25" customHeight="1">
      <c r="A21" s="70"/>
      <c r="B21" s="26">
        <v>6</v>
      </c>
      <c r="C21" s="204" t="b">
        <f>IF((C8="OBZ"),(Vstup!P12),IF((C8="OB1"),(Vstup!P30),IF((C8="OB2"),(Vstup!P48),IF((C8="OB3"),(Vstup!P66)))))</f>
        <v>0</v>
      </c>
      <c r="D21" s="204"/>
      <c r="E21" s="7">
        <v>0</v>
      </c>
      <c r="F21" s="7">
        <v>0</v>
      </c>
      <c r="G21" s="60" t="b">
        <f>IF((C8="OBZ"),(Vstup!S12),IF((C8="OB1"),(Vstup!S30),IF((C8="OB2"),(Vstup!S48),IF((C8="OB3"),(Vstup!S66)))))</f>
        <v>0</v>
      </c>
      <c r="H21" s="145">
        <f t="shared" si="1"/>
        <v>0</v>
      </c>
      <c r="I21" s="59">
        <f t="shared" si="0"/>
        <v>0</v>
      </c>
      <c r="J21" s="43"/>
    </row>
    <row r="22" spans="1:10" ht="14.25" customHeight="1">
      <c r="A22" s="70"/>
      <c r="B22" s="26">
        <v>7</v>
      </c>
      <c r="C22" s="204" t="b">
        <f>IF((C8="OBZ"),(Vstup!P13),IF((C8="OB1"),(Vstup!P31),IF((C8="OB2"),(Vstup!P49),IF((C8="OB3"),(Vstup!P67)))))</f>
        <v>0</v>
      </c>
      <c r="D22" s="204"/>
      <c r="E22" s="7">
        <v>0</v>
      </c>
      <c r="F22" s="7">
        <v>0</v>
      </c>
      <c r="G22" s="60" t="b">
        <f>IF((C8="OBZ"),(Vstup!S13),IF((C8="OB1"),(Vstup!S31),IF((C8="OB2"),(Vstup!S49),IF((C8="OB3"),(Vstup!S67)))))</f>
        <v>0</v>
      </c>
      <c r="H22" s="145">
        <f t="shared" si="1"/>
        <v>0</v>
      </c>
      <c r="I22" s="59">
        <f t="shared" si="0"/>
        <v>0</v>
      </c>
      <c r="J22" s="43"/>
    </row>
    <row r="23" spans="1:10" ht="14.25" customHeight="1">
      <c r="A23" s="70"/>
      <c r="B23" s="26">
        <v>8</v>
      </c>
      <c r="C23" s="204" t="b">
        <f>IF((C8="OBZ"),(Vstup!P14),IF((C8="OB1"),(Vstup!P32),IF((C8="OB2"),(Vstup!P50),IF((C8="OB3"),(Vstup!P68)))))</f>
        <v>0</v>
      </c>
      <c r="D23" s="204"/>
      <c r="E23" s="7">
        <v>0</v>
      </c>
      <c r="F23" s="7">
        <v>0</v>
      </c>
      <c r="G23" s="60" t="b">
        <f>IF((C8="OBZ"),(Vstup!S14),IF((C8="OB1"),(Vstup!S32),IF((C8="OB2"),(Vstup!S50),IF((C8="OB3"),(Vstup!S68)))))</f>
        <v>0</v>
      </c>
      <c r="H23" s="145">
        <f t="shared" si="1"/>
        <v>0</v>
      </c>
      <c r="I23" s="59">
        <f t="shared" si="0"/>
        <v>0</v>
      </c>
      <c r="J23" s="43"/>
    </row>
    <row r="24" spans="1:10" ht="14.25" customHeight="1">
      <c r="A24" s="70"/>
      <c r="B24" s="26">
        <v>9</v>
      </c>
      <c r="C24" s="204" t="b">
        <f>IF((C8="OBZ"),(Vstup!P15),IF((C8="OB1"),(Vstup!P33),IF((C8="OB2"),(Vstup!P51),IF((C8="OB3"),(Vstup!P69)))))</f>
        <v>0</v>
      </c>
      <c r="D24" s="204"/>
      <c r="E24" s="7">
        <v>0</v>
      </c>
      <c r="F24" s="7">
        <v>0</v>
      </c>
      <c r="G24" s="60" t="b">
        <f>IF((C8="OBZ"),(Vstup!S15),IF((C8="OB1"),(Vstup!S33),IF((C8="OB2"),(Vstup!S51),IF((C8="OB3"),(Vstup!S69)))))</f>
        <v>0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b">
        <f>IF((C8="OBZ"),(Vstup!P16),IF((C8="OB1"),(Vstup!P34),IF((C8="OB2"),(Vstup!P52),IF((C8="OB3"),(Vstup!P70)))))</f>
        <v>0</v>
      </c>
      <c r="D25" s="203"/>
      <c r="E25" s="8">
        <v>0</v>
      </c>
      <c r="F25" s="8">
        <v>0</v>
      </c>
      <c r="G25" s="61" t="b">
        <f>IF((C8="OBZ"),(Vstup!S16),IF((C8="OB1"),(Vstup!S34),IF((C8="OB2"),(Vstup!S52),IF((C8="OB3"),(Vstup!S70)))))</f>
        <v>0</v>
      </c>
      <c r="H25" s="146">
        <f t="shared" si="1"/>
        <v>0</v>
      </c>
      <c r="I25" s="59">
        <f t="shared" si="0"/>
        <v>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0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ageMargins left="0.78740157499999996" right="0.78740157499999996" top="0.984251969" bottom="0.984251969" header="0.4921259845" footer="0.4921259845"/>
  <pageSetup paperSize="9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sheetPr>
    <tabColor indexed="45"/>
    <pageSetUpPr autoPageBreaks="0"/>
  </sheetPr>
  <dimension ref="A1:J28"/>
  <sheetViews>
    <sheetView showGridLines="0" topLeftCell="A6" workbookViewId="0">
      <selection activeCell="C26" sqref="C26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>
        <f>+Vstup!B41</f>
        <v>0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>
        <f>+Vstup!C41</f>
        <v>0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>
        <f>+Vstup!D41</f>
        <v>0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>
        <f>+Vstup!E41</f>
        <v>0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b">
        <f>IF((C8="OBZ"),(Vstup!T2),IF((C8="OB1"),(Vstup!T20),IF((C8="OB2"),(Vstup!T38),IF((C8="OB3"),(Vstup!T56)))))</f>
        <v>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b">
        <f>IF((C8="OBZ"),(Vstup!T3),IF((C8="OB1"),(Vstup!T21),IF((C8="OB2"),(Vstup!T39),IF((C8="OB3"),(Vstup!T57)))))</f>
        <v>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b">
        <f>IF((C8="OBZ"),(Vstup!T4),IF((C8="OB1"),(Vstup!T22),IF((C8="OB2"),(Vstup!T40),IF((C8="OB3"),(Vstup!T58)))))</f>
        <v>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0</v>
      </c>
      <c r="E14" s="18" t="s">
        <v>70</v>
      </c>
      <c r="F14" s="18"/>
      <c r="G14" s="19"/>
      <c r="H14" s="57" t="b">
        <f>IF((C8)="OBZ",(A15),IF((C8)="OB1",(A16),IF((C8)="OB2",(A17),IF((C8)="OB3",(A18)))))</f>
        <v>0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Nehodnocen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Nehodnocen</v>
      </c>
      <c r="B16" s="69">
        <v>1</v>
      </c>
      <c r="C16" s="210" t="b">
        <f>IF((C8="OBZ"),(Vstup!P7),IF((C8="OB1"),(Vstup!P25),IF((C8="OB2"),(Vstup!P43),IF((C8="OB3"),(Vstup!P61)))))</f>
        <v>0</v>
      </c>
      <c r="D16" s="210"/>
      <c r="E16" s="9">
        <v>0</v>
      </c>
      <c r="F16" s="9">
        <v>0</v>
      </c>
      <c r="G16" s="58" t="b">
        <f>IF((C8="OBZ"),(Vstup!S7),IF((C8="OB1"),(Vstup!S25),IF((C8="OB2"),(Vstup!S43),IF((C8="OB3"),(Vstup!S61)))))</f>
        <v>0</v>
      </c>
      <c r="H16" s="144">
        <f>((E16+F16)*G16)/2</f>
        <v>0</v>
      </c>
      <c r="I16" s="59">
        <f t="shared" ref="I16:I25" si="0">IF(D16=0,E16*2,D16+E16)/2</f>
        <v>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b">
        <f>IF((C8="OBZ"),(Vstup!P8),IF((C8="OB1"),(Vstup!P26),IF((C8="OB2"),(Vstup!P44),IF((C8="OB3"),(Vstup!P62)))))</f>
        <v>0</v>
      </c>
      <c r="D17" s="211"/>
      <c r="E17" s="7">
        <v>0</v>
      </c>
      <c r="F17" s="7">
        <v>0</v>
      </c>
      <c r="G17" s="60" t="b">
        <f>IF((C8="OBZ"),(Vstup!S8),IF((C8="OB1"),(Vstup!S26),IF((C8="OB2"),(Vstup!S44),IF((C8="OB3"),(Vstup!S62)))))</f>
        <v>0</v>
      </c>
      <c r="H17" s="145">
        <f t="shared" ref="H17:H25" si="1">((E17+F17)*G17)/2</f>
        <v>0</v>
      </c>
      <c r="I17" s="59">
        <f t="shared" si="0"/>
        <v>0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b">
        <f>IF((C8="OBZ"),(Vstup!P9),IF((C8="OB1"),(Vstup!P27),IF((C8="OB2"),(Vstup!P45),IF((C8="OB3"),(Vstup!P63)))))</f>
        <v>0</v>
      </c>
      <c r="D18" s="204"/>
      <c r="E18" s="7">
        <v>0</v>
      </c>
      <c r="F18" s="7">
        <v>0</v>
      </c>
      <c r="G18" s="60" t="b">
        <f>IF((C8="OBZ"),(Vstup!S9),IF((C8="OB1"),(Vstup!S27),IF((C8="OB2"),(Vstup!S45),IF((C8="OB3"),(Vstup!S63)))))</f>
        <v>0</v>
      </c>
      <c r="H18" s="145">
        <f t="shared" si="1"/>
        <v>0</v>
      </c>
      <c r="I18" s="59">
        <f t="shared" si="0"/>
        <v>0</v>
      </c>
      <c r="J18" s="43"/>
    </row>
    <row r="19" spans="1:10" ht="14.25" customHeight="1">
      <c r="A19" s="70"/>
      <c r="B19" s="26">
        <v>4</v>
      </c>
      <c r="C19" s="204" t="b">
        <f>IF((C8="OBZ"),(Vstup!P10),IF((C8="OB1"),(Vstup!P28),IF((C8="OB2"),(Vstup!P46),IF((C8="OB3"),(Vstup!P64)))))</f>
        <v>0</v>
      </c>
      <c r="D19" s="204"/>
      <c r="E19" s="7">
        <v>0</v>
      </c>
      <c r="F19" s="7">
        <v>0</v>
      </c>
      <c r="G19" s="60" t="b">
        <f>IF((C8="OBZ"),(Vstup!S10),IF((C8="OB1"),(Vstup!S28),IF((C8="OB2"),(Vstup!S46),IF((C8="OB3"),(Vstup!S64)))))</f>
        <v>0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b">
        <f>IF((C8="OBZ"),(Vstup!P11),IF((C8="OB1"),(Vstup!P29),IF((C8="OB2"),(Vstup!P47),IF((C8="OB3"),(Vstup!P65)))))</f>
        <v>0</v>
      </c>
      <c r="D20" s="204"/>
      <c r="E20" s="7">
        <v>0</v>
      </c>
      <c r="F20" s="7">
        <v>0</v>
      </c>
      <c r="G20" s="60" t="b">
        <f>IF((C8="OBZ"),(Vstup!S11),IF((C8="OB1"),(Vstup!S29),IF((C8="OB2"),(Vstup!S47),IF((C8="OB3"),(Vstup!S65)))))</f>
        <v>0</v>
      </c>
      <c r="H20" s="145">
        <f t="shared" si="1"/>
        <v>0</v>
      </c>
      <c r="I20" s="59">
        <f t="shared" si="0"/>
        <v>0</v>
      </c>
      <c r="J20" s="43"/>
    </row>
    <row r="21" spans="1:10" ht="14.25" customHeight="1">
      <c r="A21" s="70"/>
      <c r="B21" s="26">
        <v>6</v>
      </c>
      <c r="C21" s="204" t="b">
        <f>IF((C8="OBZ"),(Vstup!P12),IF((C8="OB1"),(Vstup!P30),IF((C8="OB2"),(Vstup!P48),IF((C8="OB3"),(Vstup!P66)))))</f>
        <v>0</v>
      </c>
      <c r="D21" s="204"/>
      <c r="E21" s="7">
        <v>0</v>
      </c>
      <c r="F21" s="7">
        <v>0</v>
      </c>
      <c r="G21" s="60" t="b">
        <f>IF((C8="OBZ"),(Vstup!S12),IF((C8="OB1"),(Vstup!S30),IF((C8="OB2"),(Vstup!S48),IF((C8="OB3"),(Vstup!S66)))))</f>
        <v>0</v>
      </c>
      <c r="H21" s="145">
        <f t="shared" si="1"/>
        <v>0</v>
      </c>
      <c r="I21" s="59">
        <f t="shared" si="0"/>
        <v>0</v>
      </c>
      <c r="J21" s="43"/>
    </row>
    <row r="22" spans="1:10" ht="14.25" customHeight="1">
      <c r="A22" s="70"/>
      <c r="B22" s="26">
        <v>7</v>
      </c>
      <c r="C22" s="204" t="b">
        <f>IF((C8="OBZ"),(Vstup!P13),IF((C8="OB1"),(Vstup!P31),IF((C8="OB2"),(Vstup!P49),IF((C8="OB3"),(Vstup!P67)))))</f>
        <v>0</v>
      </c>
      <c r="D22" s="204"/>
      <c r="E22" s="7">
        <v>0</v>
      </c>
      <c r="F22" s="7">
        <v>0</v>
      </c>
      <c r="G22" s="60" t="b">
        <f>IF((C8="OBZ"),(Vstup!S13),IF((C8="OB1"),(Vstup!S31),IF((C8="OB2"),(Vstup!S49),IF((C8="OB3"),(Vstup!S67)))))</f>
        <v>0</v>
      </c>
      <c r="H22" s="145">
        <f t="shared" si="1"/>
        <v>0</v>
      </c>
      <c r="I22" s="59">
        <f t="shared" si="0"/>
        <v>0</v>
      </c>
      <c r="J22" s="43"/>
    </row>
    <row r="23" spans="1:10" ht="14.25" customHeight="1">
      <c r="A23" s="70"/>
      <c r="B23" s="26">
        <v>8</v>
      </c>
      <c r="C23" s="204" t="b">
        <f>IF((C8="OBZ"),(Vstup!P14),IF((C8="OB1"),(Vstup!P32),IF((C8="OB2"),(Vstup!P50),IF((C8="OB3"),(Vstup!P68)))))</f>
        <v>0</v>
      </c>
      <c r="D23" s="204"/>
      <c r="E23" s="7">
        <v>0</v>
      </c>
      <c r="F23" s="7">
        <v>0</v>
      </c>
      <c r="G23" s="60" t="b">
        <f>IF((C8="OBZ"),(Vstup!S14),IF((C8="OB1"),(Vstup!S32),IF((C8="OB2"),(Vstup!S50),IF((C8="OB3"),(Vstup!S68)))))</f>
        <v>0</v>
      </c>
      <c r="H23" s="145">
        <f t="shared" si="1"/>
        <v>0</v>
      </c>
      <c r="I23" s="59">
        <f t="shared" si="0"/>
        <v>0</v>
      </c>
      <c r="J23" s="43"/>
    </row>
    <row r="24" spans="1:10" ht="14.25" customHeight="1">
      <c r="A24" s="70"/>
      <c r="B24" s="26">
        <v>9</v>
      </c>
      <c r="C24" s="204" t="b">
        <f>IF((C8="OBZ"),(Vstup!P15),IF((C8="OB1"),(Vstup!P33),IF((C8="OB2"),(Vstup!P51),IF((C8="OB3"),(Vstup!P69)))))</f>
        <v>0</v>
      </c>
      <c r="D24" s="204"/>
      <c r="E24" s="7">
        <v>0</v>
      </c>
      <c r="F24" s="7">
        <v>0</v>
      </c>
      <c r="G24" s="60" t="b">
        <f>IF((C8="OBZ"),(Vstup!S15),IF((C8="OB1"),(Vstup!S33),IF((C8="OB2"),(Vstup!S51),IF((C8="OB3"),(Vstup!S69)))))</f>
        <v>0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b">
        <f>IF((C8="OBZ"),(Vstup!P16),IF((C8="OB1"),(Vstup!P34),IF((C8="OB2"),(Vstup!P52),IF((C8="OB3"),(Vstup!P70)))))</f>
        <v>0</v>
      </c>
      <c r="D25" s="203"/>
      <c r="E25" s="8">
        <v>0</v>
      </c>
      <c r="F25" s="8">
        <v>0</v>
      </c>
      <c r="G25" s="61" t="b">
        <f>IF((C8="OBZ"),(Vstup!S16),IF((C8="OB1"),(Vstup!S34),IF((C8="OB2"),(Vstup!S52),IF((C8="OB3"),(Vstup!S70)))))</f>
        <v>0</v>
      </c>
      <c r="H25" s="146">
        <f t="shared" si="1"/>
        <v>0</v>
      </c>
      <c r="I25" s="59">
        <f t="shared" si="0"/>
        <v>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0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ageMargins left="0.78740157499999996" right="0.78740157499999996" top="0.984251969" bottom="0.984251969" header="0.4921259845" footer="0.4921259845"/>
  <pageSetup paperSize="9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sheetPr>
    <tabColor indexed="45"/>
    <pageSetUpPr autoPageBreaks="0"/>
  </sheetPr>
  <dimension ref="A1:J28"/>
  <sheetViews>
    <sheetView showGridLines="0" topLeftCell="A7" workbookViewId="0">
      <selection activeCell="C26" sqref="C26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>
        <f>+Vstup!B42</f>
        <v>0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>
        <f>+Vstup!C42</f>
        <v>0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>
        <f>+Vstup!D42</f>
        <v>0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>
        <f>+Vstup!E42</f>
        <v>0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b">
        <f>IF((C8="OBZ"),(Vstup!T2),IF((C8="OB1"),(Vstup!T20),IF((C8="OB2"),(Vstup!T38),IF((C8="OB3"),(Vstup!T56)))))</f>
        <v>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b">
        <f>IF((C8="OBZ"),(Vstup!T3),IF((C8="OB1"),(Vstup!T21),IF((C8="OB2"),(Vstup!T39),IF((C8="OB3"),(Vstup!T57)))))</f>
        <v>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b">
        <f>IF((C8="OBZ"),(Vstup!T4),IF((C8="OB1"),(Vstup!T22),IF((C8="OB2"),(Vstup!T40),IF((C8="OB3"),(Vstup!T58)))))</f>
        <v>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0</v>
      </c>
      <c r="E14" s="18" t="s">
        <v>70</v>
      </c>
      <c r="F14" s="18"/>
      <c r="G14" s="19"/>
      <c r="H14" s="57" t="b">
        <f>IF((C8)="OBZ",(A15),IF((C8)="OB1",(A16),IF((C8)="OB2",(A17),IF((C8)="OB3",(A18)))))</f>
        <v>0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Nehodnocen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Nehodnocen</v>
      </c>
      <c r="B16" s="69">
        <v>1</v>
      </c>
      <c r="C16" s="210" t="b">
        <f>IF((C8="OBZ"),(Vstup!P7),IF((C8="OB1"),(Vstup!P25),IF((C8="OB2"),(Vstup!P43),IF((C8="OB3"),(Vstup!P61)))))</f>
        <v>0</v>
      </c>
      <c r="D16" s="210"/>
      <c r="E16" s="9">
        <v>0</v>
      </c>
      <c r="F16" s="9">
        <v>0</v>
      </c>
      <c r="G16" s="58" t="b">
        <f>IF((C8="OBZ"),(Vstup!S7),IF((C8="OB1"),(Vstup!S25),IF((C8="OB2"),(Vstup!S43),IF((C8="OB3"),(Vstup!S61)))))</f>
        <v>0</v>
      </c>
      <c r="H16" s="144">
        <f>((E16+F16)*G16)/2</f>
        <v>0</v>
      </c>
      <c r="I16" s="59">
        <f t="shared" ref="I16:I25" si="0">IF(D16=0,E16*2,D16+E16)/2</f>
        <v>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b">
        <f>IF((C8="OBZ"),(Vstup!P8),IF((C8="OB1"),(Vstup!P26),IF((C8="OB2"),(Vstup!P44),IF((C8="OB3"),(Vstup!P62)))))</f>
        <v>0</v>
      </c>
      <c r="D17" s="211"/>
      <c r="E17" s="7">
        <v>0</v>
      </c>
      <c r="F17" s="7">
        <v>0</v>
      </c>
      <c r="G17" s="60" t="b">
        <f>IF((C8="OBZ"),(Vstup!S8),IF((C8="OB1"),(Vstup!S26),IF((C8="OB2"),(Vstup!S44),IF((C8="OB3"),(Vstup!S62)))))</f>
        <v>0</v>
      </c>
      <c r="H17" s="145">
        <f t="shared" ref="H17:H25" si="1">((E17+F17)*G17)/2</f>
        <v>0</v>
      </c>
      <c r="I17" s="59">
        <f t="shared" si="0"/>
        <v>0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b">
        <f>IF((C8="OBZ"),(Vstup!P9),IF((C8="OB1"),(Vstup!P27),IF((C8="OB2"),(Vstup!P45),IF((C8="OB3"),(Vstup!P63)))))</f>
        <v>0</v>
      </c>
      <c r="D18" s="204"/>
      <c r="E18" s="7">
        <v>0</v>
      </c>
      <c r="F18" s="7">
        <v>0</v>
      </c>
      <c r="G18" s="60" t="b">
        <f>IF((C8="OBZ"),(Vstup!S9),IF((C8="OB1"),(Vstup!S27),IF((C8="OB2"),(Vstup!S45),IF((C8="OB3"),(Vstup!S63)))))</f>
        <v>0</v>
      </c>
      <c r="H18" s="145">
        <f t="shared" si="1"/>
        <v>0</v>
      </c>
      <c r="I18" s="59">
        <f t="shared" si="0"/>
        <v>0</v>
      </c>
      <c r="J18" s="43"/>
    </row>
    <row r="19" spans="1:10" ht="14.25" customHeight="1">
      <c r="A19" s="70"/>
      <c r="B19" s="26">
        <v>4</v>
      </c>
      <c r="C19" s="204" t="b">
        <f>IF((C8="OBZ"),(Vstup!P10),IF((C8="OB1"),(Vstup!P28),IF((C8="OB2"),(Vstup!P46),IF((C8="OB3"),(Vstup!P64)))))</f>
        <v>0</v>
      </c>
      <c r="D19" s="204"/>
      <c r="E19" s="7">
        <v>0</v>
      </c>
      <c r="F19" s="7">
        <v>0</v>
      </c>
      <c r="G19" s="60" t="b">
        <f>IF((C8="OBZ"),(Vstup!S10),IF((C8="OB1"),(Vstup!S28),IF((C8="OB2"),(Vstup!S46),IF((C8="OB3"),(Vstup!S64)))))</f>
        <v>0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b">
        <f>IF((C8="OBZ"),(Vstup!P11),IF((C8="OB1"),(Vstup!P29),IF((C8="OB2"),(Vstup!P47),IF((C8="OB3"),(Vstup!P65)))))</f>
        <v>0</v>
      </c>
      <c r="D20" s="204"/>
      <c r="E20" s="7">
        <v>0</v>
      </c>
      <c r="F20" s="7">
        <v>0</v>
      </c>
      <c r="G20" s="60" t="b">
        <f>IF((C8="OBZ"),(Vstup!S11),IF((C8="OB1"),(Vstup!S29),IF((C8="OB2"),(Vstup!S47),IF((C8="OB3"),(Vstup!S65)))))</f>
        <v>0</v>
      </c>
      <c r="H20" s="145">
        <f t="shared" si="1"/>
        <v>0</v>
      </c>
      <c r="I20" s="59">
        <f t="shared" si="0"/>
        <v>0</v>
      </c>
      <c r="J20" s="43"/>
    </row>
    <row r="21" spans="1:10" ht="14.25" customHeight="1">
      <c r="A21" s="70"/>
      <c r="B21" s="26">
        <v>6</v>
      </c>
      <c r="C21" s="204" t="b">
        <f>IF((C8="OBZ"),(Vstup!P12),IF((C8="OB1"),(Vstup!P30),IF((C8="OB2"),(Vstup!P48),IF((C8="OB3"),(Vstup!P66)))))</f>
        <v>0</v>
      </c>
      <c r="D21" s="204"/>
      <c r="E21" s="7">
        <v>0</v>
      </c>
      <c r="F21" s="7">
        <v>0</v>
      </c>
      <c r="G21" s="60" t="b">
        <f>IF((C8="OBZ"),(Vstup!S12),IF((C8="OB1"),(Vstup!S30),IF((C8="OB2"),(Vstup!S48),IF((C8="OB3"),(Vstup!S66)))))</f>
        <v>0</v>
      </c>
      <c r="H21" s="145">
        <f t="shared" si="1"/>
        <v>0</v>
      </c>
      <c r="I21" s="59">
        <f t="shared" si="0"/>
        <v>0</v>
      </c>
      <c r="J21" s="43"/>
    </row>
    <row r="22" spans="1:10" ht="14.25" customHeight="1">
      <c r="A22" s="70"/>
      <c r="B22" s="26">
        <v>7</v>
      </c>
      <c r="C22" s="204" t="b">
        <f>IF((C8="OBZ"),(Vstup!P13),IF((C8="OB1"),(Vstup!P31),IF((C8="OB2"),(Vstup!P49),IF((C8="OB3"),(Vstup!P67)))))</f>
        <v>0</v>
      </c>
      <c r="D22" s="204"/>
      <c r="E22" s="7">
        <v>0</v>
      </c>
      <c r="F22" s="7">
        <v>0</v>
      </c>
      <c r="G22" s="60" t="b">
        <f>IF((C8="OBZ"),(Vstup!S13),IF((C8="OB1"),(Vstup!S31),IF((C8="OB2"),(Vstup!S49),IF((C8="OB3"),(Vstup!S67)))))</f>
        <v>0</v>
      </c>
      <c r="H22" s="145">
        <f t="shared" si="1"/>
        <v>0</v>
      </c>
      <c r="I22" s="59">
        <f t="shared" si="0"/>
        <v>0</v>
      </c>
      <c r="J22" s="43"/>
    </row>
    <row r="23" spans="1:10" ht="14.25" customHeight="1">
      <c r="A23" s="70"/>
      <c r="B23" s="26">
        <v>8</v>
      </c>
      <c r="C23" s="204" t="b">
        <f>IF((C8="OBZ"),(Vstup!P14),IF((C8="OB1"),(Vstup!P32),IF((C8="OB2"),(Vstup!P50),IF((C8="OB3"),(Vstup!P68)))))</f>
        <v>0</v>
      </c>
      <c r="D23" s="204"/>
      <c r="E23" s="7">
        <v>0</v>
      </c>
      <c r="F23" s="7">
        <v>0</v>
      </c>
      <c r="G23" s="60" t="b">
        <f>IF((C8="OBZ"),(Vstup!S14),IF((C8="OB1"),(Vstup!S32),IF((C8="OB2"),(Vstup!S50),IF((C8="OB3"),(Vstup!S68)))))</f>
        <v>0</v>
      </c>
      <c r="H23" s="145">
        <f t="shared" si="1"/>
        <v>0</v>
      </c>
      <c r="I23" s="59">
        <f t="shared" si="0"/>
        <v>0</v>
      </c>
      <c r="J23" s="43"/>
    </row>
    <row r="24" spans="1:10" ht="14.25" customHeight="1">
      <c r="A24" s="70"/>
      <c r="B24" s="26">
        <v>9</v>
      </c>
      <c r="C24" s="204" t="b">
        <f>IF((C8="OBZ"),(Vstup!P15),IF((C8="OB1"),(Vstup!P33),IF((C8="OB2"),(Vstup!P51),IF((C8="OB3"),(Vstup!P69)))))</f>
        <v>0</v>
      </c>
      <c r="D24" s="204"/>
      <c r="E24" s="7">
        <v>0</v>
      </c>
      <c r="F24" s="7">
        <v>0</v>
      </c>
      <c r="G24" s="60" t="b">
        <f>IF((C8="OBZ"),(Vstup!S15),IF((C8="OB1"),(Vstup!S33),IF((C8="OB2"),(Vstup!S51),IF((C8="OB3"),(Vstup!S69)))))</f>
        <v>0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b">
        <f>IF((C8="OBZ"),(Vstup!P16),IF((C8="OB1"),(Vstup!P34),IF((C8="OB2"),(Vstup!P52),IF((C8="OB3"),(Vstup!P70)))))</f>
        <v>0</v>
      </c>
      <c r="D25" s="203"/>
      <c r="E25" s="8">
        <v>0</v>
      </c>
      <c r="F25" s="8">
        <v>0</v>
      </c>
      <c r="G25" s="61" t="b">
        <f>IF((C8="OBZ"),(Vstup!S16),IF((C8="OB1"),(Vstup!S34),IF((C8="OB2"),(Vstup!S52),IF((C8="OB3"),(Vstup!S70)))))</f>
        <v>0</v>
      </c>
      <c r="H25" s="146">
        <f t="shared" si="1"/>
        <v>0</v>
      </c>
      <c r="I25" s="59">
        <f t="shared" si="0"/>
        <v>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0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ageMargins left="0.78740157499999996" right="0.78740157499999996" top="0.984251969" bottom="0.984251969" header="0.4921259845" footer="0.4921259845"/>
  <pageSetup paperSize="9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sheetPr>
    <tabColor indexed="45"/>
    <pageSetUpPr autoPageBreaks="0"/>
  </sheetPr>
  <dimension ref="A1:J28"/>
  <sheetViews>
    <sheetView showGridLines="0" topLeftCell="A8" workbookViewId="0">
      <selection activeCell="C26" sqref="C26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>
        <f>+Vstup!B43</f>
        <v>0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>
        <f>+Vstup!C43</f>
        <v>0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>
        <f>+Vstup!D43</f>
        <v>0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>
        <f>+Vstup!E43</f>
        <v>0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b">
        <f>IF((C8="OBZ"),(Vstup!T2),IF((C8="OB1"),(Vstup!T20),IF((C8="OB2"),(Vstup!T38),IF((C8="OB3"),(Vstup!T56)))))</f>
        <v>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b">
        <f>IF((C8="OBZ"),(Vstup!T3),IF((C8="OB1"),(Vstup!T21),IF((C8="OB2"),(Vstup!T39),IF((C8="OB3"),(Vstup!T57)))))</f>
        <v>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b">
        <f>IF((C8="OBZ"),(Vstup!T4),IF((C8="OB1"),(Vstup!T22),IF((C8="OB2"),(Vstup!T40),IF((C8="OB3"),(Vstup!T58)))))</f>
        <v>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0</v>
      </c>
      <c r="E14" s="18" t="s">
        <v>70</v>
      </c>
      <c r="F14" s="18"/>
      <c r="G14" s="19"/>
      <c r="H14" s="57" t="b">
        <f>IF((C8)="OBZ",(A15),IF((C8)="OB1",(A16),IF((C8)="OB2",(A17),IF((C8)="OB3",(A18)))))</f>
        <v>0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Nehodnocen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Nehodnocen</v>
      </c>
      <c r="B16" s="69">
        <v>1</v>
      </c>
      <c r="C16" s="210" t="b">
        <f>IF((C8="OBZ"),(Vstup!P7),IF((C8="OB1"),(Vstup!P25),IF((C8="OB2"),(Vstup!P43),IF((C8="OB3"),(Vstup!P61)))))</f>
        <v>0</v>
      </c>
      <c r="D16" s="210"/>
      <c r="E16" s="9">
        <v>0</v>
      </c>
      <c r="F16" s="9">
        <v>0</v>
      </c>
      <c r="G16" s="58" t="b">
        <f>IF((C8="OBZ"),(Vstup!S7),IF((C8="OB1"),(Vstup!S25),IF((C8="OB2"),(Vstup!S43),IF((C8="OB3"),(Vstup!S61)))))</f>
        <v>0</v>
      </c>
      <c r="H16" s="144">
        <f>((E16+F16)*G16)/2</f>
        <v>0</v>
      </c>
      <c r="I16" s="59">
        <f t="shared" ref="I16:I25" si="0">IF(D16=0,E16*2,D16+E16)/2</f>
        <v>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b">
        <f>IF((C8="OBZ"),(Vstup!P8),IF((C8="OB1"),(Vstup!P26),IF((C8="OB2"),(Vstup!P44),IF((C8="OB3"),(Vstup!P62)))))</f>
        <v>0</v>
      </c>
      <c r="D17" s="211"/>
      <c r="E17" s="7">
        <v>0</v>
      </c>
      <c r="F17" s="7">
        <v>0</v>
      </c>
      <c r="G17" s="60" t="b">
        <f>IF((C8="OBZ"),(Vstup!S8),IF((C8="OB1"),(Vstup!S26),IF((C8="OB2"),(Vstup!S44),IF((C8="OB3"),(Vstup!S62)))))</f>
        <v>0</v>
      </c>
      <c r="H17" s="145">
        <f t="shared" ref="H17:H25" si="1">((E17+F17)*G17)/2</f>
        <v>0</v>
      </c>
      <c r="I17" s="59">
        <f t="shared" si="0"/>
        <v>0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b">
        <f>IF((C8="OBZ"),(Vstup!P9),IF((C8="OB1"),(Vstup!P27),IF((C8="OB2"),(Vstup!P45),IF((C8="OB3"),(Vstup!P63)))))</f>
        <v>0</v>
      </c>
      <c r="D18" s="204"/>
      <c r="E18" s="7">
        <v>0</v>
      </c>
      <c r="F18" s="7">
        <v>0</v>
      </c>
      <c r="G18" s="60" t="b">
        <f>IF((C8="OBZ"),(Vstup!S9),IF((C8="OB1"),(Vstup!S27),IF((C8="OB2"),(Vstup!S45),IF((C8="OB3"),(Vstup!S63)))))</f>
        <v>0</v>
      </c>
      <c r="H18" s="145">
        <f t="shared" si="1"/>
        <v>0</v>
      </c>
      <c r="I18" s="59">
        <f t="shared" si="0"/>
        <v>0</v>
      </c>
      <c r="J18" s="43"/>
    </row>
    <row r="19" spans="1:10" ht="14.25" customHeight="1">
      <c r="A19" s="70"/>
      <c r="B19" s="26">
        <v>4</v>
      </c>
      <c r="C19" s="204" t="b">
        <f>IF((C8="OBZ"),(Vstup!P10),IF((C8="OB1"),(Vstup!P28),IF((C8="OB2"),(Vstup!P46),IF((C8="OB3"),(Vstup!P64)))))</f>
        <v>0</v>
      </c>
      <c r="D19" s="204"/>
      <c r="E19" s="7">
        <v>0</v>
      </c>
      <c r="F19" s="7">
        <v>0</v>
      </c>
      <c r="G19" s="60" t="b">
        <f>IF((C8="OBZ"),(Vstup!S10),IF((C8="OB1"),(Vstup!S28),IF((C8="OB2"),(Vstup!S46),IF((C8="OB3"),(Vstup!S64)))))</f>
        <v>0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b">
        <f>IF((C8="OBZ"),(Vstup!P11),IF((C8="OB1"),(Vstup!P29),IF((C8="OB2"),(Vstup!P47),IF((C8="OB3"),(Vstup!P65)))))</f>
        <v>0</v>
      </c>
      <c r="D20" s="204"/>
      <c r="E20" s="7">
        <v>0</v>
      </c>
      <c r="F20" s="7">
        <v>0</v>
      </c>
      <c r="G20" s="60" t="b">
        <f>IF((C8="OBZ"),(Vstup!S11),IF((C8="OB1"),(Vstup!S29),IF((C8="OB2"),(Vstup!S47),IF((C8="OB3"),(Vstup!S65)))))</f>
        <v>0</v>
      </c>
      <c r="H20" s="145">
        <f t="shared" si="1"/>
        <v>0</v>
      </c>
      <c r="I20" s="59">
        <f t="shared" si="0"/>
        <v>0</v>
      </c>
      <c r="J20" s="43"/>
    </row>
    <row r="21" spans="1:10" ht="14.25" customHeight="1">
      <c r="A21" s="70"/>
      <c r="B21" s="26">
        <v>6</v>
      </c>
      <c r="C21" s="204" t="b">
        <f>IF((C8="OBZ"),(Vstup!P12),IF((C8="OB1"),(Vstup!P30),IF((C8="OB2"),(Vstup!P48),IF((C8="OB3"),(Vstup!P66)))))</f>
        <v>0</v>
      </c>
      <c r="D21" s="204"/>
      <c r="E21" s="7">
        <v>0</v>
      </c>
      <c r="F21" s="7">
        <v>0</v>
      </c>
      <c r="G21" s="60" t="b">
        <f>IF((C8="OBZ"),(Vstup!S12),IF((C8="OB1"),(Vstup!S30),IF((C8="OB2"),(Vstup!S48),IF((C8="OB3"),(Vstup!S66)))))</f>
        <v>0</v>
      </c>
      <c r="H21" s="145">
        <f t="shared" si="1"/>
        <v>0</v>
      </c>
      <c r="I21" s="59">
        <f t="shared" si="0"/>
        <v>0</v>
      </c>
      <c r="J21" s="43"/>
    </row>
    <row r="22" spans="1:10" ht="14.25" customHeight="1">
      <c r="A22" s="70"/>
      <c r="B22" s="26">
        <v>7</v>
      </c>
      <c r="C22" s="204" t="b">
        <f>IF((C8="OBZ"),(Vstup!P13),IF((C8="OB1"),(Vstup!P31),IF((C8="OB2"),(Vstup!P49),IF((C8="OB3"),(Vstup!P67)))))</f>
        <v>0</v>
      </c>
      <c r="D22" s="204"/>
      <c r="E22" s="7">
        <v>0</v>
      </c>
      <c r="F22" s="7">
        <v>0</v>
      </c>
      <c r="G22" s="60" t="b">
        <f>IF((C8="OBZ"),(Vstup!S13),IF((C8="OB1"),(Vstup!S31),IF((C8="OB2"),(Vstup!S49),IF((C8="OB3"),(Vstup!S67)))))</f>
        <v>0</v>
      </c>
      <c r="H22" s="145">
        <f t="shared" si="1"/>
        <v>0</v>
      </c>
      <c r="I22" s="59">
        <f t="shared" si="0"/>
        <v>0</v>
      </c>
      <c r="J22" s="43"/>
    </row>
    <row r="23" spans="1:10" ht="14.25" customHeight="1">
      <c r="A23" s="70"/>
      <c r="B23" s="26">
        <v>8</v>
      </c>
      <c r="C23" s="204" t="b">
        <f>IF((C8="OBZ"),(Vstup!P14),IF((C8="OB1"),(Vstup!P32),IF((C8="OB2"),(Vstup!P50),IF((C8="OB3"),(Vstup!P68)))))</f>
        <v>0</v>
      </c>
      <c r="D23" s="204"/>
      <c r="E23" s="7">
        <v>0</v>
      </c>
      <c r="F23" s="7">
        <v>0</v>
      </c>
      <c r="G23" s="60" t="b">
        <f>IF((C8="OBZ"),(Vstup!S14),IF((C8="OB1"),(Vstup!S32),IF((C8="OB2"),(Vstup!S50),IF((C8="OB3"),(Vstup!S68)))))</f>
        <v>0</v>
      </c>
      <c r="H23" s="145">
        <f t="shared" si="1"/>
        <v>0</v>
      </c>
      <c r="I23" s="59">
        <f t="shared" si="0"/>
        <v>0</v>
      </c>
      <c r="J23" s="43"/>
    </row>
    <row r="24" spans="1:10" ht="14.25" customHeight="1">
      <c r="A24" s="70"/>
      <c r="B24" s="26">
        <v>9</v>
      </c>
      <c r="C24" s="204" t="b">
        <f>IF((C8="OBZ"),(Vstup!P15),IF((C8="OB1"),(Vstup!P33),IF((C8="OB2"),(Vstup!P51),IF((C8="OB3"),(Vstup!P69)))))</f>
        <v>0</v>
      </c>
      <c r="D24" s="204"/>
      <c r="E24" s="7">
        <v>0</v>
      </c>
      <c r="F24" s="7">
        <v>0</v>
      </c>
      <c r="G24" s="60" t="b">
        <f>IF((C8="OBZ"),(Vstup!S15),IF((C8="OB1"),(Vstup!S33),IF((C8="OB2"),(Vstup!S51),IF((C8="OB3"),(Vstup!S69)))))</f>
        <v>0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b">
        <f>IF((C8="OBZ"),(Vstup!P16),IF((C8="OB1"),(Vstup!P34),IF((C8="OB2"),(Vstup!P52),IF((C8="OB3"),(Vstup!P70)))))</f>
        <v>0</v>
      </c>
      <c r="D25" s="203"/>
      <c r="E25" s="8">
        <v>0</v>
      </c>
      <c r="F25" s="8">
        <v>0</v>
      </c>
      <c r="G25" s="61" t="b">
        <f>IF((C8="OBZ"),(Vstup!S16),IF((C8="OB1"),(Vstup!S34),IF((C8="OB2"),(Vstup!S52),IF((C8="OB3"),(Vstup!S70)))))</f>
        <v>0</v>
      </c>
      <c r="H25" s="146">
        <f t="shared" si="1"/>
        <v>0</v>
      </c>
      <c r="I25" s="59">
        <f t="shared" si="0"/>
        <v>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0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ageMargins left="0.78740157499999996" right="0.78740157499999996" top="0.984251969" bottom="0.984251969" header="0.4921259845" footer="0.4921259845"/>
  <pageSetup paperSize="9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sheetPr>
    <tabColor indexed="45"/>
    <pageSetUpPr autoPageBreaks="0"/>
  </sheetPr>
  <dimension ref="A1:J28"/>
  <sheetViews>
    <sheetView showGridLines="0" topLeftCell="A7" workbookViewId="0">
      <selection activeCell="C26" sqref="C26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>
        <f>+Vstup!B44</f>
        <v>0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>
        <f>+Vstup!C44</f>
        <v>0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>
        <f>+Vstup!D44</f>
        <v>0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>
        <f>+Vstup!E44</f>
        <v>0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b">
        <f>IF((C8="OBZ"),(Vstup!T2),IF((C8="OB1"),(Vstup!T20),IF((C8="OB2"),(Vstup!T38),IF((C8="OB3"),(Vstup!T56)))))</f>
        <v>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b">
        <f>IF((C8="OBZ"),(Vstup!T3),IF((C8="OB1"),(Vstup!T21),IF((C8="OB2"),(Vstup!T39),IF((C8="OB3"),(Vstup!T57)))))</f>
        <v>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b">
        <f>IF((C8="OBZ"),(Vstup!T4),IF((C8="OB1"),(Vstup!T22),IF((C8="OB2"),(Vstup!T40),IF((C8="OB3"),(Vstup!T58)))))</f>
        <v>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0</v>
      </c>
      <c r="E14" s="18" t="s">
        <v>70</v>
      </c>
      <c r="F14" s="18"/>
      <c r="G14" s="19"/>
      <c r="H14" s="57" t="b">
        <f>IF((C8)="OBZ",(A15),IF((C8)="OB1",(A16),IF((C8)="OB2",(A17),IF((C8)="OB3",(A18)))))</f>
        <v>0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Nehodnocen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Nehodnocen</v>
      </c>
      <c r="B16" s="69">
        <v>1</v>
      </c>
      <c r="C16" s="210" t="b">
        <f>IF((C8="OBZ"),(Vstup!P7),IF((C8="OB1"),(Vstup!P25),IF((C8="OB2"),(Vstup!P43),IF((C8="OB3"),(Vstup!P61)))))</f>
        <v>0</v>
      </c>
      <c r="D16" s="210"/>
      <c r="E16" s="9">
        <v>0</v>
      </c>
      <c r="F16" s="9">
        <v>0</v>
      </c>
      <c r="G16" s="58" t="b">
        <f>IF((C8="OBZ"),(Vstup!S7),IF((C8="OB1"),(Vstup!S25),IF((C8="OB2"),(Vstup!S43),IF((C8="OB3"),(Vstup!S61)))))</f>
        <v>0</v>
      </c>
      <c r="H16" s="144">
        <f>((E16+F16)*G16)/2</f>
        <v>0</v>
      </c>
      <c r="I16" s="59">
        <f t="shared" ref="I16:I25" si="0">IF(D16=0,E16*2,D16+E16)/2</f>
        <v>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b">
        <f>IF((C8="OBZ"),(Vstup!P8),IF((C8="OB1"),(Vstup!P26),IF((C8="OB2"),(Vstup!P44),IF((C8="OB3"),(Vstup!P62)))))</f>
        <v>0</v>
      </c>
      <c r="D17" s="211"/>
      <c r="E17" s="7">
        <v>0</v>
      </c>
      <c r="F17" s="7">
        <v>0</v>
      </c>
      <c r="G17" s="60" t="b">
        <f>IF((C8="OBZ"),(Vstup!S8),IF((C8="OB1"),(Vstup!S26),IF((C8="OB2"),(Vstup!S44),IF((C8="OB3"),(Vstup!S62)))))</f>
        <v>0</v>
      </c>
      <c r="H17" s="145">
        <f t="shared" ref="H17:H25" si="1">((E17+F17)*G17)/2</f>
        <v>0</v>
      </c>
      <c r="I17" s="59">
        <f t="shared" si="0"/>
        <v>0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b">
        <f>IF((C8="OBZ"),(Vstup!P9),IF((C8="OB1"),(Vstup!P27),IF((C8="OB2"),(Vstup!P45),IF((C8="OB3"),(Vstup!P63)))))</f>
        <v>0</v>
      </c>
      <c r="D18" s="204"/>
      <c r="E18" s="7">
        <v>0</v>
      </c>
      <c r="F18" s="7">
        <v>0</v>
      </c>
      <c r="G18" s="60" t="b">
        <f>IF((C8="OBZ"),(Vstup!S9),IF((C8="OB1"),(Vstup!S27),IF((C8="OB2"),(Vstup!S45),IF((C8="OB3"),(Vstup!S63)))))</f>
        <v>0</v>
      </c>
      <c r="H18" s="145">
        <f t="shared" si="1"/>
        <v>0</v>
      </c>
      <c r="I18" s="59">
        <f t="shared" si="0"/>
        <v>0</v>
      </c>
      <c r="J18" s="43"/>
    </row>
    <row r="19" spans="1:10" ht="14.25" customHeight="1">
      <c r="A19" s="70"/>
      <c r="B19" s="26">
        <v>4</v>
      </c>
      <c r="C19" s="204" t="b">
        <f>IF((C8="OBZ"),(Vstup!P10),IF((C8="OB1"),(Vstup!P28),IF((C8="OB2"),(Vstup!P46),IF((C8="OB3"),(Vstup!P64)))))</f>
        <v>0</v>
      </c>
      <c r="D19" s="204"/>
      <c r="E19" s="7">
        <v>0</v>
      </c>
      <c r="F19" s="7">
        <v>0</v>
      </c>
      <c r="G19" s="60" t="b">
        <f>IF((C8="OBZ"),(Vstup!S10),IF((C8="OB1"),(Vstup!S28),IF((C8="OB2"),(Vstup!S46),IF((C8="OB3"),(Vstup!S64)))))</f>
        <v>0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b">
        <f>IF((C8="OBZ"),(Vstup!P11),IF((C8="OB1"),(Vstup!P29),IF((C8="OB2"),(Vstup!P47),IF((C8="OB3"),(Vstup!P65)))))</f>
        <v>0</v>
      </c>
      <c r="D20" s="204"/>
      <c r="E20" s="7">
        <v>0</v>
      </c>
      <c r="F20" s="7">
        <v>0</v>
      </c>
      <c r="G20" s="60" t="b">
        <f>IF((C8="OBZ"),(Vstup!S11),IF((C8="OB1"),(Vstup!S29),IF((C8="OB2"),(Vstup!S47),IF((C8="OB3"),(Vstup!S65)))))</f>
        <v>0</v>
      </c>
      <c r="H20" s="145">
        <f t="shared" si="1"/>
        <v>0</v>
      </c>
      <c r="I20" s="59">
        <f t="shared" si="0"/>
        <v>0</v>
      </c>
      <c r="J20" s="43"/>
    </row>
    <row r="21" spans="1:10" ht="14.25" customHeight="1">
      <c r="A21" s="70"/>
      <c r="B21" s="26">
        <v>6</v>
      </c>
      <c r="C21" s="204" t="b">
        <f>IF((C8="OBZ"),(Vstup!P12),IF((C8="OB1"),(Vstup!P30),IF((C8="OB2"),(Vstup!P48),IF((C8="OB3"),(Vstup!P66)))))</f>
        <v>0</v>
      </c>
      <c r="D21" s="204"/>
      <c r="E21" s="7">
        <v>0</v>
      </c>
      <c r="F21" s="7">
        <v>0</v>
      </c>
      <c r="G21" s="60" t="b">
        <f>IF((C8="OBZ"),(Vstup!S12),IF((C8="OB1"),(Vstup!S30),IF((C8="OB2"),(Vstup!S48),IF((C8="OB3"),(Vstup!S66)))))</f>
        <v>0</v>
      </c>
      <c r="H21" s="145">
        <f t="shared" si="1"/>
        <v>0</v>
      </c>
      <c r="I21" s="59">
        <f t="shared" si="0"/>
        <v>0</v>
      </c>
      <c r="J21" s="43"/>
    </row>
    <row r="22" spans="1:10" ht="14.25" customHeight="1">
      <c r="A22" s="70"/>
      <c r="B22" s="26">
        <v>7</v>
      </c>
      <c r="C22" s="204" t="b">
        <f>IF((C8="OBZ"),(Vstup!P13),IF((C8="OB1"),(Vstup!P31),IF((C8="OB2"),(Vstup!P49),IF((C8="OB3"),(Vstup!P67)))))</f>
        <v>0</v>
      </c>
      <c r="D22" s="204"/>
      <c r="E22" s="7">
        <v>0</v>
      </c>
      <c r="F22" s="7">
        <v>0</v>
      </c>
      <c r="G22" s="60" t="b">
        <f>IF((C8="OBZ"),(Vstup!S13),IF((C8="OB1"),(Vstup!S31),IF((C8="OB2"),(Vstup!S49),IF((C8="OB3"),(Vstup!S67)))))</f>
        <v>0</v>
      </c>
      <c r="H22" s="145">
        <f t="shared" si="1"/>
        <v>0</v>
      </c>
      <c r="I22" s="59">
        <f t="shared" si="0"/>
        <v>0</v>
      </c>
      <c r="J22" s="43"/>
    </row>
    <row r="23" spans="1:10" ht="14.25" customHeight="1">
      <c r="A23" s="70"/>
      <c r="B23" s="26">
        <v>8</v>
      </c>
      <c r="C23" s="204" t="b">
        <f>IF((C8="OBZ"),(Vstup!P14),IF((C8="OB1"),(Vstup!P32),IF((C8="OB2"),(Vstup!P50),IF((C8="OB3"),(Vstup!P68)))))</f>
        <v>0</v>
      </c>
      <c r="D23" s="204"/>
      <c r="E23" s="7">
        <v>0</v>
      </c>
      <c r="F23" s="7">
        <v>0</v>
      </c>
      <c r="G23" s="60" t="b">
        <f>IF((C8="OBZ"),(Vstup!S14),IF((C8="OB1"),(Vstup!S32),IF((C8="OB2"),(Vstup!S50),IF((C8="OB3"),(Vstup!S68)))))</f>
        <v>0</v>
      </c>
      <c r="H23" s="145">
        <f t="shared" si="1"/>
        <v>0</v>
      </c>
      <c r="I23" s="59">
        <f t="shared" si="0"/>
        <v>0</v>
      </c>
      <c r="J23" s="43"/>
    </row>
    <row r="24" spans="1:10" ht="14.25" customHeight="1">
      <c r="A24" s="70"/>
      <c r="B24" s="26">
        <v>9</v>
      </c>
      <c r="C24" s="204" t="b">
        <f>IF((C8="OBZ"),(Vstup!P15),IF((C8="OB1"),(Vstup!P33),IF((C8="OB2"),(Vstup!P51),IF((C8="OB3"),(Vstup!P69)))))</f>
        <v>0</v>
      </c>
      <c r="D24" s="204"/>
      <c r="E24" s="7">
        <v>0</v>
      </c>
      <c r="F24" s="7">
        <v>0</v>
      </c>
      <c r="G24" s="60" t="b">
        <f>IF((C8="OBZ"),(Vstup!S15),IF((C8="OB1"),(Vstup!S33),IF((C8="OB2"),(Vstup!S51),IF((C8="OB3"),(Vstup!S69)))))</f>
        <v>0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b">
        <f>IF((C8="OBZ"),(Vstup!P16),IF((C8="OB1"),(Vstup!P34),IF((C8="OB2"),(Vstup!P52),IF((C8="OB3"),(Vstup!P70)))))</f>
        <v>0</v>
      </c>
      <c r="D25" s="203"/>
      <c r="E25" s="8">
        <v>0</v>
      </c>
      <c r="F25" s="8">
        <v>0</v>
      </c>
      <c r="G25" s="61" t="b">
        <f>IF((C8="OBZ"),(Vstup!S16),IF((C8="OB1"),(Vstup!S34),IF((C8="OB2"),(Vstup!S52),IF((C8="OB3"),(Vstup!S70)))))</f>
        <v>0</v>
      </c>
      <c r="H25" s="146">
        <f t="shared" si="1"/>
        <v>0</v>
      </c>
      <c r="I25" s="59">
        <f t="shared" si="0"/>
        <v>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0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ageMargins left="0.78740157499999996" right="0.78740157499999996" top="0.984251969" bottom="0.984251969" header="0.4921259845" footer="0.4921259845"/>
  <pageSetup paperSize="9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>
  <sheetPr>
    <tabColor indexed="45"/>
    <pageSetUpPr autoPageBreaks="0"/>
  </sheetPr>
  <dimension ref="A1:J28"/>
  <sheetViews>
    <sheetView showGridLines="0" topLeftCell="A7" workbookViewId="0">
      <selection activeCell="C26" sqref="C26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>
        <f>+Vstup!B45</f>
        <v>0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>
        <f>+Vstup!C45</f>
        <v>0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>
        <f>+Vstup!D45</f>
        <v>0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>
        <f>+Vstup!E45</f>
        <v>0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b">
        <f>IF((C8="OBZ"),(Vstup!T2),IF((C8="OB1"),(Vstup!T20),IF((C8="OB2"),(Vstup!T38),IF((C8="OB3"),(Vstup!T56)))))</f>
        <v>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b">
        <f>IF((C8="OBZ"),(Vstup!T3),IF((C8="OB1"),(Vstup!T21),IF((C8="OB2"),(Vstup!T39),IF((C8="OB3"),(Vstup!T57)))))</f>
        <v>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b">
        <f>IF((C8="OBZ"),(Vstup!T4),IF((C8="OB1"),(Vstup!T22),IF((C8="OB2"),(Vstup!T40),IF((C8="OB3"),(Vstup!T58)))))</f>
        <v>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0</v>
      </c>
      <c r="E14" s="18" t="s">
        <v>70</v>
      </c>
      <c r="F14" s="18"/>
      <c r="G14" s="19"/>
      <c r="H14" s="57" t="b">
        <f>IF((C8)="OBZ",(A15),IF((C8)="OB1",(A16),IF((C8)="OB2",(A17),IF((C8)="OB3",(A18)))))</f>
        <v>0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Nehodnocen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Nehodnocen</v>
      </c>
      <c r="B16" s="69">
        <v>1</v>
      </c>
      <c r="C16" s="210" t="b">
        <f>IF((C8="OBZ"),(Vstup!P7),IF((C8="OB1"),(Vstup!P25),IF((C8="OB2"),(Vstup!P43),IF((C8="OB3"),(Vstup!P61)))))</f>
        <v>0</v>
      </c>
      <c r="D16" s="210"/>
      <c r="E16" s="9">
        <v>0</v>
      </c>
      <c r="F16" s="9">
        <v>0</v>
      </c>
      <c r="G16" s="58" t="b">
        <f>IF((C8="OBZ"),(Vstup!S7),IF((C8="OB1"),(Vstup!S25),IF((C8="OB2"),(Vstup!S43),IF((C8="OB3"),(Vstup!S61)))))</f>
        <v>0</v>
      </c>
      <c r="H16" s="144">
        <f>((E16+F16)*G16)/2</f>
        <v>0</v>
      </c>
      <c r="I16" s="59">
        <f t="shared" ref="I16:I25" si="0">IF(D16=0,E16*2,D16+E16)/2</f>
        <v>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b">
        <f>IF((C8="OBZ"),(Vstup!P8),IF((C8="OB1"),(Vstup!P26),IF((C8="OB2"),(Vstup!P44),IF((C8="OB3"),(Vstup!P62)))))</f>
        <v>0</v>
      </c>
      <c r="D17" s="211"/>
      <c r="E17" s="7">
        <v>0</v>
      </c>
      <c r="F17" s="7">
        <v>0</v>
      </c>
      <c r="G17" s="60" t="b">
        <f>IF((C8="OBZ"),(Vstup!S8),IF((C8="OB1"),(Vstup!S26),IF((C8="OB2"),(Vstup!S44),IF((C8="OB3"),(Vstup!S62)))))</f>
        <v>0</v>
      </c>
      <c r="H17" s="145">
        <f t="shared" ref="H17:H25" si="1">((E17+F17)*G17)/2</f>
        <v>0</v>
      </c>
      <c r="I17" s="59">
        <f t="shared" si="0"/>
        <v>0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b">
        <f>IF((C8="OBZ"),(Vstup!P9),IF((C8="OB1"),(Vstup!P27),IF((C8="OB2"),(Vstup!P45),IF((C8="OB3"),(Vstup!P63)))))</f>
        <v>0</v>
      </c>
      <c r="D18" s="204"/>
      <c r="E18" s="7">
        <v>0</v>
      </c>
      <c r="F18" s="7">
        <v>0</v>
      </c>
      <c r="G18" s="60" t="b">
        <f>IF((C8="OBZ"),(Vstup!S9),IF((C8="OB1"),(Vstup!S27),IF((C8="OB2"),(Vstup!S45),IF((C8="OB3"),(Vstup!S63)))))</f>
        <v>0</v>
      </c>
      <c r="H18" s="145">
        <f t="shared" si="1"/>
        <v>0</v>
      </c>
      <c r="I18" s="59">
        <f t="shared" si="0"/>
        <v>0</v>
      </c>
      <c r="J18" s="43"/>
    </row>
    <row r="19" spans="1:10" ht="14.25" customHeight="1">
      <c r="A19" s="70"/>
      <c r="B19" s="26">
        <v>4</v>
      </c>
      <c r="C19" s="204" t="b">
        <f>IF((C8="OBZ"),(Vstup!P10),IF((C8="OB1"),(Vstup!P28),IF((C8="OB2"),(Vstup!P46),IF((C8="OB3"),(Vstup!P64)))))</f>
        <v>0</v>
      </c>
      <c r="D19" s="204"/>
      <c r="E19" s="7">
        <v>0</v>
      </c>
      <c r="F19" s="7">
        <v>0</v>
      </c>
      <c r="G19" s="60" t="b">
        <f>IF((C8="OBZ"),(Vstup!S10),IF((C8="OB1"),(Vstup!S28),IF((C8="OB2"),(Vstup!S46),IF((C8="OB3"),(Vstup!S64)))))</f>
        <v>0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b">
        <f>IF((C8="OBZ"),(Vstup!P11),IF((C8="OB1"),(Vstup!P29),IF((C8="OB2"),(Vstup!P47),IF((C8="OB3"),(Vstup!P65)))))</f>
        <v>0</v>
      </c>
      <c r="D20" s="204"/>
      <c r="E20" s="7">
        <v>0</v>
      </c>
      <c r="F20" s="7">
        <v>0</v>
      </c>
      <c r="G20" s="60" t="b">
        <f>IF((C8="OBZ"),(Vstup!S11),IF((C8="OB1"),(Vstup!S29),IF((C8="OB2"),(Vstup!S47),IF((C8="OB3"),(Vstup!S65)))))</f>
        <v>0</v>
      </c>
      <c r="H20" s="145">
        <f t="shared" si="1"/>
        <v>0</v>
      </c>
      <c r="I20" s="59">
        <f t="shared" si="0"/>
        <v>0</v>
      </c>
      <c r="J20" s="43"/>
    </row>
    <row r="21" spans="1:10" ht="14.25" customHeight="1">
      <c r="A21" s="70"/>
      <c r="B21" s="26">
        <v>6</v>
      </c>
      <c r="C21" s="204" t="b">
        <f>IF((C8="OBZ"),(Vstup!P12),IF((C8="OB1"),(Vstup!P30),IF((C8="OB2"),(Vstup!P48),IF((C8="OB3"),(Vstup!P66)))))</f>
        <v>0</v>
      </c>
      <c r="D21" s="204"/>
      <c r="E21" s="7">
        <v>0</v>
      </c>
      <c r="F21" s="7">
        <v>0</v>
      </c>
      <c r="G21" s="60" t="b">
        <f>IF((C8="OBZ"),(Vstup!S12),IF((C8="OB1"),(Vstup!S30),IF((C8="OB2"),(Vstup!S48),IF((C8="OB3"),(Vstup!S66)))))</f>
        <v>0</v>
      </c>
      <c r="H21" s="145">
        <f t="shared" si="1"/>
        <v>0</v>
      </c>
      <c r="I21" s="59">
        <f t="shared" si="0"/>
        <v>0</v>
      </c>
      <c r="J21" s="43"/>
    </row>
    <row r="22" spans="1:10" ht="14.25" customHeight="1">
      <c r="A22" s="70"/>
      <c r="B22" s="26">
        <v>7</v>
      </c>
      <c r="C22" s="204" t="b">
        <f>IF((C8="OBZ"),(Vstup!P13),IF((C8="OB1"),(Vstup!P31),IF((C8="OB2"),(Vstup!P49),IF((C8="OB3"),(Vstup!P67)))))</f>
        <v>0</v>
      </c>
      <c r="D22" s="204"/>
      <c r="E22" s="7">
        <v>0</v>
      </c>
      <c r="F22" s="7">
        <v>0</v>
      </c>
      <c r="G22" s="60" t="b">
        <f>IF((C8="OBZ"),(Vstup!S13),IF((C8="OB1"),(Vstup!S31),IF((C8="OB2"),(Vstup!S49),IF((C8="OB3"),(Vstup!S67)))))</f>
        <v>0</v>
      </c>
      <c r="H22" s="145">
        <f t="shared" si="1"/>
        <v>0</v>
      </c>
      <c r="I22" s="59">
        <f t="shared" si="0"/>
        <v>0</v>
      </c>
      <c r="J22" s="43"/>
    </row>
    <row r="23" spans="1:10" ht="14.25" customHeight="1">
      <c r="A23" s="70"/>
      <c r="B23" s="26">
        <v>8</v>
      </c>
      <c r="C23" s="204" t="b">
        <f>IF((C8="OBZ"),(Vstup!P14),IF((C8="OB1"),(Vstup!P32),IF((C8="OB2"),(Vstup!P50),IF((C8="OB3"),(Vstup!P68)))))</f>
        <v>0</v>
      </c>
      <c r="D23" s="204"/>
      <c r="E23" s="7">
        <v>0</v>
      </c>
      <c r="F23" s="7">
        <v>0</v>
      </c>
      <c r="G23" s="60" t="b">
        <f>IF((C8="OBZ"),(Vstup!S14),IF((C8="OB1"),(Vstup!S32),IF((C8="OB2"),(Vstup!S50),IF((C8="OB3"),(Vstup!S68)))))</f>
        <v>0</v>
      </c>
      <c r="H23" s="145">
        <f t="shared" si="1"/>
        <v>0</v>
      </c>
      <c r="I23" s="59">
        <f t="shared" si="0"/>
        <v>0</v>
      </c>
      <c r="J23" s="43"/>
    </row>
    <row r="24" spans="1:10" ht="14.25" customHeight="1">
      <c r="A24" s="70"/>
      <c r="B24" s="26">
        <v>9</v>
      </c>
      <c r="C24" s="204" t="b">
        <f>IF((C8="OBZ"),(Vstup!P15),IF((C8="OB1"),(Vstup!P33),IF((C8="OB2"),(Vstup!P51),IF((C8="OB3"),(Vstup!P69)))))</f>
        <v>0</v>
      </c>
      <c r="D24" s="204"/>
      <c r="E24" s="7">
        <v>0</v>
      </c>
      <c r="F24" s="7">
        <v>0</v>
      </c>
      <c r="G24" s="60" t="b">
        <f>IF((C8="OBZ"),(Vstup!S15),IF((C8="OB1"),(Vstup!S33),IF((C8="OB2"),(Vstup!S51),IF((C8="OB3"),(Vstup!S69)))))</f>
        <v>0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b">
        <f>IF((C8="OBZ"),(Vstup!P16),IF((C8="OB1"),(Vstup!P34),IF((C8="OB2"),(Vstup!P52),IF((C8="OB3"),(Vstup!P70)))))</f>
        <v>0</v>
      </c>
      <c r="D25" s="203"/>
      <c r="E25" s="8">
        <v>0</v>
      </c>
      <c r="F25" s="8">
        <v>0</v>
      </c>
      <c r="G25" s="61" t="b">
        <f>IF((C8="OBZ"),(Vstup!S16),IF((C8="OB1"),(Vstup!S34),IF((C8="OB2"),(Vstup!S52),IF((C8="OB3"),(Vstup!S70)))))</f>
        <v>0</v>
      </c>
      <c r="H25" s="146">
        <f t="shared" si="1"/>
        <v>0</v>
      </c>
      <c r="I25" s="59">
        <f t="shared" si="0"/>
        <v>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0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ageMargins left="0.78740157499999996" right="0.78740157499999996" top="0.984251969" bottom="0.984251969" header="0.4921259845" footer="0.4921259845"/>
  <pageSetup paperSize="9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sheetPr>
    <tabColor indexed="45"/>
    <pageSetUpPr autoPageBreaks="0"/>
  </sheetPr>
  <dimension ref="A1:J28"/>
  <sheetViews>
    <sheetView showGridLines="0" topLeftCell="A5" workbookViewId="0">
      <selection activeCell="C26" sqref="C26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>
        <f>+Vstup!B46</f>
        <v>0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>
        <f>+Vstup!C46</f>
        <v>0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>
        <f>+Vstup!D46</f>
        <v>0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>
        <f>+Vstup!E46</f>
        <v>0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b">
        <f>IF((C8="OBZ"),(Vstup!T2),IF((C8="OB1"),(Vstup!T20),IF((C8="OB2"),(Vstup!T38),IF((C8="OB3"),(Vstup!T56)))))</f>
        <v>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b">
        <f>IF((C8="OBZ"),(Vstup!T3),IF((C8="OB1"),(Vstup!T21),IF((C8="OB2"),(Vstup!T39),IF((C8="OB3"),(Vstup!T57)))))</f>
        <v>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b">
        <f>IF((C8="OBZ"),(Vstup!T4),IF((C8="OB1"),(Vstup!T22),IF((C8="OB2"),(Vstup!T40),IF((C8="OB3"),(Vstup!T58)))))</f>
        <v>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0</v>
      </c>
      <c r="E14" s="18" t="s">
        <v>70</v>
      </c>
      <c r="F14" s="18"/>
      <c r="G14" s="19"/>
      <c r="H14" s="57" t="b">
        <f>IF((C8)="OBZ",(A15),IF((C8)="OB1",(A16),IF((C8)="OB2",(A17),IF((C8)="OB3",(A18)))))</f>
        <v>0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Nehodnocen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Nehodnocen</v>
      </c>
      <c r="B16" s="69">
        <v>1</v>
      </c>
      <c r="C16" s="210" t="b">
        <f>IF((C8="OBZ"),(Vstup!P7),IF((C8="OB1"),(Vstup!P25),IF((C8="OB2"),(Vstup!P43),IF((C8="OB3"),(Vstup!P61)))))</f>
        <v>0</v>
      </c>
      <c r="D16" s="210"/>
      <c r="E16" s="9">
        <v>0</v>
      </c>
      <c r="F16" s="9">
        <v>0</v>
      </c>
      <c r="G16" s="58" t="b">
        <f>IF((C8="OBZ"),(Vstup!S7),IF((C8="OB1"),(Vstup!S25),IF((C8="OB2"),(Vstup!S43),IF((C8="OB3"),(Vstup!S61)))))</f>
        <v>0</v>
      </c>
      <c r="H16" s="144">
        <f>((E16+F16)*G16)/2</f>
        <v>0</v>
      </c>
      <c r="I16" s="59">
        <f t="shared" ref="I16:I25" si="0">IF(D16=0,E16*2,D16+E16)/2</f>
        <v>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b">
        <f>IF((C8="OBZ"),(Vstup!P8),IF((C8="OB1"),(Vstup!P26),IF((C8="OB2"),(Vstup!P44),IF((C8="OB3"),(Vstup!P62)))))</f>
        <v>0</v>
      </c>
      <c r="D17" s="211"/>
      <c r="E17" s="7">
        <v>0</v>
      </c>
      <c r="F17" s="7">
        <v>0</v>
      </c>
      <c r="G17" s="60" t="b">
        <f>IF((C8="OBZ"),(Vstup!S8),IF((C8="OB1"),(Vstup!S26),IF((C8="OB2"),(Vstup!S44),IF((C8="OB3"),(Vstup!S62)))))</f>
        <v>0</v>
      </c>
      <c r="H17" s="145">
        <f t="shared" ref="H17:H25" si="1">((E17+F17)*G17)/2</f>
        <v>0</v>
      </c>
      <c r="I17" s="59">
        <f t="shared" si="0"/>
        <v>0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b">
        <f>IF((C8="OBZ"),(Vstup!P9),IF((C8="OB1"),(Vstup!P27),IF((C8="OB2"),(Vstup!P45),IF((C8="OB3"),(Vstup!P63)))))</f>
        <v>0</v>
      </c>
      <c r="D18" s="204"/>
      <c r="E18" s="7">
        <v>0</v>
      </c>
      <c r="F18" s="7">
        <v>0</v>
      </c>
      <c r="G18" s="60" t="b">
        <f>IF((C8="OBZ"),(Vstup!S9),IF((C8="OB1"),(Vstup!S27),IF((C8="OB2"),(Vstup!S45),IF((C8="OB3"),(Vstup!S63)))))</f>
        <v>0</v>
      </c>
      <c r="H18" s="145">
        <f t="shared" si="1"/>
        <v>0</v>
      </c>
      <c r="I18" s="59">
        <f t="shared" si="0"/>
        <v>0</v>
      </c>
      <c r="J18" s="43"/>
    </row>
    <row r="19" spans="1:10" ht="14.25" customHeight="1">
      <c r="A19" s="70"/>
      <c r="B19" s="26">
        <v>4</v>
      </c>
      <c r="C19" s="204" t="b">
        <f>IF((C8="OBZ"),(Vstup!P10),IF((C8="OB1"),(Vstup!P28),IF((C8="OB2"),(Vstup!P46),IF((C8="OB3"),(Vstup!P64)))))</f>
        <v>0</v>
      </c>
      <c r="D19" s="204"/>
      <c r="E19" s="7">
        <v>0</v>
      </c>
      <c r="F19" s="7">
        <v>0</v>
      </c>
      <c r="G19" s="60" t="b">
        <f>IF((C8="OBZ"),(Vstup!S10),IF((C8="OB1"),(Vstup!S28),IF((C8="OB2"),(Vstup!S46),IF((C8="OB3"),(Vstup!S64)))))</f>
        <v>0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b">
        <f>IF((C8="OBZ"),(Vstup!P11),IF((C8="OB1"),(Vstup!P29),IF((C8="OB2"),(Vstup!P47),IF((C8="OB3"),(Vstup!P65)))))</f>
        <v>0</v>
      </c>
      <c r="D20" s="204"/>
      <c r="E20" s="7">
        <v>0</v>
      </c>
      <c r="F20" s="7">
        <v>0</v>
      </c>
      <c r="G20" s="60" t="b">
        <f>IF((C8="OBZ"),(Vstup!S11),IF((C8="OB1"),(Vstup!S29),IF((C8="OB2"),(Vstup!S47),IF((C8="OB3"),(Vstup!S65)))))</f>
        <v>0</v>
      </c>
      <c r="H20" s="145">
        <f t="shared" si="1"/>
        <v>0</v>
      </c>
      <c r="I20" s="59">
        <f t="shared" si="0"/>
        <v>0</v>
      </c>
      <c r="J20" s="43"/>
    </row>
    <row r="21" spans="1:10" ht="14.25" customHeight="1">
      <c r="A21" s="70"/>
      <c r="B21" s="26">
        <v>6</v>
      </c>
      <c r="C21" s="204" t="b">
        <f>IF((C8="OBZ"),(Vstup!P12),IF((C8="OB1"),(Vstup!P30),IF((C8="OB2"),(Vstup!P48),IF((C8="OB3"),(Vstup!P66)))))</f>
        <v>0</v>
      </c>
      <c r="D21" s="204"/>
      <c r="E21" s="7">
        <v>0</v>
      </c>
      <c r="F21" s="7">
        <v>0</v>
      </c>
      <c r="G21" s="60" t="b">
        <f>IF((C8="OBZ"),(Vstup!S12),IF((C8="OB1"),(Vstup!S30),IF((C8="OB2"),(Vstup!S48),IF((C8="OB3"),(Vstup!S66)))))</f>
        <v>0</v>
      </c>
      <c r="H21" s="145">
        <f t="shared" si="1"/>
        <v>0</v>
      </c>
      <c r="I21" s="59">
        <f t="shared" si="0"/>
        <v>0</v>
      </c>
      <c r="J21" s="43"/>
    </row>
    <row r="22" spans="1:10" ht="14.25" customHeight="1">
      <c r="A22" s="70"/>
      <c r="B22" s="26">
        <v>7</v>
      </c>
      <c r="C22" s="204" t="b">
        <f>IF((C8="OBZ"),(Vstup!P13),IF((C8="OB1"),(Vstup!P31),IF((C8="OB2"),(Vstup!P49),IF((C8="OB3"),(Vstup!P67)))))</f>
        <v>0</v>
      </c>
      <c r="D22" s="204"/>
      <c r="E22" s="7">
        <v>0</v>
      </c>
      <c r="F22" s="7">
        <v>0</v>
      </c>
      <c r="G22" s="60" t="b">
        <f>IF((C8="OBZ"),(Vstup!S13),IF((C8="OB1"),(Vstup!S31),IF((C8="OB2"),(Vstup!S49),IF((C8="OB3"),(Vstup!S67)))))</f>
        <v>0</v>
      </c>
      <c r="H22" s="145">
        <f t="shared" si="1"/>
        <v>0</v>
      </c>
      <c r="I22" s="59">
        <f t="shared" si="0"/>
        <v>0</v>
      </c>
      <c r="J22" s="43"/>
    </row>
    <row r="23" spans="1:10" ht="14.25" customHeight="1">
      <c r="A23" s="70"/>
      <c r="B23" s="26">
        <v>8</v>
      </c>
      <c r="C23" s="204" t="b">
        <f>IF((C8="OBZ"),(Vstup!P14),IF((C8="OB1"),(Vstup!P32),IF((C8="OB2"),(Vstup!P50),IF((C8="OB3"),(Vstup!P68)))))</f>
        <v>0</v>
      </c>
      <c r="D23" s="204"/>
      <c r="E23" s="7">
        <v>0</v>
      </c>
      <c r="F23" s="7">
        <v>0</v>
      </c>
      <c r="G23" s="60" t="b">
        <f>IF((C8="OBZ"),(Vstup!S14),IF((C8="OB1"),(Vstup!S32),IF((C8="OB2"),(Vstup!S50),IF((C8="OB3"),(Vstup!S68)))))</f>
        <v>0</v>
      </c>
      <c r="H23" s="145">
        <f t="shared" si="1"/>
        <v>0</v>
      </c>
      <c r="I23" s="59">
        <f t="shared" si="0"/>
        <v>0</v>
      </c>
      <c r="J23" s="43"/>
    </row>
    <row r="24" spans="1:10" ht="14.25" customHeight="1">
      <c r="A24" s="70"/>
      <c r="B24" s="26">
        <v>9</v>
      </c>
      <c r="C24" s="204" t="b">
        <f>IF((C8="OBZ"),(Vstup!P15),IF((C8="OB1"),(Vstup!P33),IF((C8="OB2"),(Vstup!P51),IF((C8="OB3"),(Vstup!P69)))))</f>
        <v>0</v>
      </c>
      <c r="D24" s="204"/>
      <c r="E24" s="7">
        <v>0</v>
      </c>
      <c r="F24" s="7">
        <v>0</v>
      </c>
      <c r="G24" s="60" t="b">
        <f>IF((C8="OBZ"),(Vstup!S15),IF((C8="OB1"),(Vstup!S33),IF((C8="OB2"),(Vstup!S51),IF((C8="OB3"),(Vstup!S69)))))</f>
        <v>0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b">
        <f>IF((C8="OBZ"),(Vstup!P16),IF((C8="OB1"),(Vstup!P34),IF((C8="OB2"),(Vstup!P52),IF((C8="OB3"),(Vstup!P70)))))</f>
        <v>0</v>
      </c>
      <c r="D25" s="203"/>
      <c r="E25" s="8">
        <v>0</v>
      </c>
      <c r="F25" s="8">
        <v>0</v>
      </c>
      <c r="G25" s="61" t="b">
        <f>IF((C8="OBZ"),(Vstup!S16),IF((C8="OB1"),(Vstup!S34),IF((C8="OB2"),(Vstup!S52),IF((C8="OB3"),(Vstup!S70)))))</f>
        <v>0</v>
      </c>
      <c r="H25" s="146">
        <f t="shared" si="1"/>
        <v>0</v>
      </c>
      <c r="I25" s="59">
        <f t="shared" si="0"/>
        <v>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0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ageMargins left="0.78740157499999996" right="0.78740157499999996" top="0.984251969" bottom="0.984251969" header="0.4921259845" footer="0.4921259845"/>
  <pageSetup paperSize="9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>
  <sheetPr>
    <tabColor indexed="45"/>
    <pageSetUpPr autoPageBreaks="0"/>
  </sheetPr>
  <dimension ref="A1:J28"/>
  <sheetViews>
    <sheetView showGridLines="0" topLeftCell="A6" workbookViewId="0">
      <selection activeCell="C26" sqref="C26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>
        <f>+Vstup!B47</f>
        <v>0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>
        <f>+Vstup!C47</f>
        <v>0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>
        <f>+Vstup!D47</f>
        <v>0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>
        <f>+Vstup!E47</f>
        <v>0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b">
        <f>IF((C8="OBZ"),(Vstup!T2),IF((C8="OB1"),(Vstup!T20),IF((C8="OB2"),(Vstup!T38),IF((C8="OB3"),(Vstup!T56)))))</f>
        <v>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b">
        <f>IF((C8="OBZ"),(Vstup!T3),IF((C8="OB1"),(Vstup!T21),IF((C8="OB2"),(Vstup!T39),IF((C8="OB3"),(Vstup!T57)))))</f>
        <v>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b">
        <f>IF((C8="OBZ"),(Vstup!T4),IF((C8="OB1"),(Vstup!T22),IF((C8="OB2"),(Vstup!T40),IF((C8="OB3"),(Vstup!T58)))))</f>
        <v>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0</v>
      </c>
      <c r="E14" s="18" t="s">
        <v>70</v>
      </c>
      <c r="F14" s="18"/>
      <c r="G14" s="19"/>
      <c r="H14" s="57" t="b">
        <f>IF((C8)="OBZ",(A15),IF((C8)="OB1",(A16),IF((C8)="OB2",(A17),IF((C8)="OB3",(A18)))))</f>
        <v>0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Nehodnocen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Nehodnocen</v>
      </c>
      <c r="B16" s="69">
        <v>1</v>
      </c>
      <c r="C16" s="210" t="b">
        <f>IF((C8="OBZ"),(Vstup!P7),IF((C8="OB1"),(Vstup!P25),IF((C8="OB2"),(Vstup!P43),IF((C8="OB3"),(Vstup!P61)))))</f>
        <v>0</v>
      </c>
      <c r="D16" s="210"/>
      <c r="E16" s="9">
        <v>0</v>
      </c>
      <c r="F16" s="9">
        <v>0</v>
      </c>
      <c r="G16" s="58" t="b">
        <f>IF((C8="OBZ"),(Vstup!S7),IF((C8="OB1"),(Vstup!S25),IF((C8="OB2"),(Vstup!S43),IF((C8="OB3"),(Vstup!S61)))))</f>
        <v>0</v>
      </c>
      <c r="H16" s="144">
        <f>((E16+F16)*G16)/2</f>
        <v>0</v>
      </c>
      <c r="I16" s="59">
        <f t="shared" ref="I16:I25" si="0">IF(D16=0,E16*2,D16+E16)/2</f>
        <v>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b">
        <f>IF((C8="OBZ"),(Vstup!P8),IF((C8="OB1"),(Vstup!P26),IF((C8="OB2"),(Vstup!P44),IF((C8="OB3"),(Vstup!P62)))))</f>
        <v>0</v>
      </c>
      <c r="D17" s="211"/>
      <c r="E17" s="7">
        <v>0</v>
      </c>
      <c r="F17" s="7">
        <v>0</v>
      </c>
      <c r="G17" s="60" t="b">
        <f>IF((C8="OBZ"),(Vstup!S8),IF((C8="OB1"),(Vstup!S26),IF((C8="OB2"),(Vstup!S44),IF((C8="OB3"),(Vstup!S62)))))</f>
        <v>0</v>
      </c>
      <c r="H17" s="145">
        <f t="shared" ref="H17:H25" si="1">((E17+F17)*G17)/2</f>
        <v>0</v>
      </c>
      <c r="I17" s="59">
        <f t="shared" si="0"/>
        <v>0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b">
        <f>IF((C8="OBZ"),(Vstup!P9),IF((C8="OB1"),(Vstup!P27),IF((C8="OB2"),(Vstup!P45),IF((C8="OB3"),(Vstup!P63)))))</f>
        <v>0</v>
      </c>
      <c r="D18" s="204"/>
      <c r="E18" s="7">
        <v>0</v>
      </c>
      <c r="F18" s="7">
        <v>0</v>
      </c>
      <c r="G18" s="60" t="b">
        <f>IF((C8="OBZ"),(Vstup!S9),IF((C8="OB1"),(Vstup!S27),IF((C8="OB2"),(Vstup!S45),IF((C8="OB3"),(Vstup!S63)))))</f>
        <v>0</v>
      </c>
      <c r="H18" s="145">
        <f t="shared" si="1"/>
        <v>0</v>
      </c>
      <c r="I18" s="59">
        <f t="shared" si="0"/>
        <v>0</v>
      </c>
      <c r="J18" s="43"/>
    </row>
    <row r="19" spans="1:10" ht="14.25" customHeight="1">
      <c r="A19" s="70"/>
      <c r="B19" s="26">
        <v>4</v>
      </c>
      <c r="C19" s="204" t="b">
        <f>IF((C8="OBZ"),(Vstup!P10),IF((C8="OB1"),(Vstup!P28),IF((C8="OB2"),(Vstup!P46),IF((C8="OB3"),(Vstup!P64)))))</f>
        <v>0</v>
      </c>
      <c r="D19" s="204"/>
      <c r="E19" s="7">
        <v>0</v>
      </c>
      <c r="F19" s="7">
        <v>0</v>
      </c>
      <c r="G19" s="60" t="b">
        <f>IF((C8="OBZ"),(Vstup!S10),IF((C8="OB1"),(Vstup!S28),IF((C8="OB2"),(Vstup!S46),IF((C8="OB3"),(Vstup!S64)))))</f>
        <v>0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b">
        <f>IF((C8="OBZ"),(Vstup!P11),IF((C8="OB1"),(Vstup!P29),IF((C8="OB2"),(Vstup!P47),IF((C8="OB3"),(Vstup!P65)))))</f>
        <v>0</v>
      </c>
      <c r="D20" s="204"/>
      <c r="E20" s="7">
        <v>0</v>
      </c>
      <c r="F20" s="7">
        <v>0</v>
      </c>
      <c r="G20" s="60" t="b">
        <f>IF((C8="OBZ"),(Vstup!S11),IF((C8="OB1"),(Vstup!S29),IF((C8="OB2"),(Vstup!S47),IF((C8="OB3"),(Vstup!S65)))))</f>
        <v>0</v>
      </c>
      <c r="H20" s="145">
        <f t="shared" si="1"/>
        <v>0</v>
      </c>
      <c r="I20" s="59">
        <f t="shared" si="0"/>
        <v>0</v>
      </c>
      <c r="J20" s="43"/>
    </row>
    <row r="21" spans="1:10" ht="14.25" customHeight="1">
      <c r="A21" s="70"/>
      <c r="B21" s="26">
        <v>6</v>
      </c>
      <c r="C21" s="204" t="b">
        <f>IF((C8="OBZ"),(Vstup!P12),IF((C8="OB1"),(Vstup!P30),IF((C8="OB2"),(Vstup!P48),IF((C8="OB3"),(Vstup!P66)))))</f>
        <v>0</v>
      </c>
      <c r="D21" s="204"/>
      <c r="E21" s="7">
        <v>0</v>
      </c>
      <c r="F21" s="7">
        <v>0</v>
      </c>
      <c r="G21" s="60" t="b">
        <f>IF((C8="OBZ"),(Vstup!S12),IF((C8="OB1"),(Vstup!S30),IF((C8="OB2"),(Vstup!S48),IF((C8="OB3"),(Vstup!S66)))))</f>
        <v>0</v>
      </c>
      <c r="H21" s="145">
        <f t="shared" si="1"/>
        <v>0</v>
      </c>
      <c r="I21" s="59">
        <f t="shared" si="0"/>
        <v>0</v>
      </c>
      <c r="J21" s="43"/>
    </row>
    <row r="22" spans="1:10" ht="14.25" customHeight="1">
      <c r="A22" s="70"/>
      <c r="B22" s="26">
        <v>7</v>
      </c>
      <c r="C22" s="204" t="b">
        <f>IF((C8="OBZ"),(Vstup!P13),IF((C8="OB1"),(Vstup!P31),IF((C8="OB2"),(Vstup!P49),IF((C8="OB3"),(Vstup!P67)))))</f>
        <v>0</v>
      </c>
      <c r="D22" s="204"/>
      <c r="E22" s="7">
        <v>0</v>
      </c>
      <c r="F22" s="7">
        <v>0</v>
      </c>
      <c r="G22" s="60" t="b">
        <f>IF((C8="OBZ"),(Vstup!S13),IF((C8="OB1"),(Vstup!S31),IF((C8="OB2"),(Vstup!S49),IF((C8="OB3"),(Vstup!S67)))))</f>
        <v>0</v>
      </c>
      <c r="H22" s="145">
        <f t="shared" si="1"/>
        <v>0</v>
      </c>
      <c r="I22" s="59">
        <f t="shared" si="0"/>
        <v>0</v>
      </c>
      <c r="J22" s="43"/>
    </row>
    <row r="23" spans="1:10" ht="14.25" customHeight="1">
      <c r="A23" s="70"/>
      <c r="B23" s="26">
        <v>8</v>
      </c>
      <c r="C23" s="204" t="b">
        <f>IF((C8="OBZ"),(Vstup!P14),IF((C8="OB1"),(Vstup!P32),IF((C8="OB2"),(Vstup!P50),IF((C8="OB3"),(Vstup!P68)))))</f>
        <v>0</v>
      </c>
      <c r="D23" s="204"/>
      <c r="E23" s="7">
        <v>0</v>
      </c>
      <c r="F23" s="7">
        <v>0</v>
      </c>
      <c r="G23" s="60" t="b">
        <f>IF((C8="OBZ"),(Vstup!S14),IF((C8="OB1"),(Vstup!S32),IF((C8="OB2"),(Vstup!S50),IF((C8="OB3"),(Vstup!S68)))))</f>
        <v>0</v>
      </c>
      <c r="H23" s="145">
        <f t="shared" si="1"/>
        <v>0</v>
      </c>
      <c r="I23" s="59">
        <f t="shared" si="0"/>
        <v>0</v>
      </c>
      <c r="J23" s="43"/>
    </row>
    <row r="24" spans="1:10" ht="14.25" customHeight="1">
      <c r="A24" s="70"/>
      <c r="B24" s="26">
        <v>9</v>
      </c>
      <c r="C24" s="204" t="b">
        <f>IF((C8="OBZ"),(Vstup!P15),IF((C8="OB1"),(Vstup!P33),IF((C8="OB2"),(Vstup!P51),IF((C8="OB3"),(Vstup!P69)))))</f>
        <v>0</v>
      </c>
      <c r="D24" s="204"/>
      <c r="E24" s="7">
        <v>0</v>
      </c>
      <c r="F24" s="7">
        <v>0</v>
      </c>
      <c r="G24" s="60" t="b">
        <f>IF((C8="OBZ"),(Vstup!S15),IF((C8="OB1"),(Vstup!S33),IF((C8="OB2"),(Vstup!S51),IF((C8="OB3"),(Vstup!S69)))))</f>
        <v>0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b">
        <f>IF((C8="OBZ"),(Vstup!P16),IF((C8="OB1"),(Vstup!P34),IF((C8="OB2"),(Vstup!P52),IF((C8="OB3"),(Vstup!P70)))))</f>
        <v>0</v>
      </c>
      <c r="D25" s="203"/>
      <c r="E25" s="8">
        <v>0</v>
      </c>
      <c r="F25" s="8">
        <v>0</v>
      </c>
      <c r="G25" s="61" t="b">
        <f>IF((C8="OBZ"),(Vstup!S16),IF((C8="OB1"),(Vstup!S34),IF((C8="OB2"),(Vstup!S52),IF((C8="OB3"),(Vstup!S70)))))</f>
        <v>0</v>
      </c>
      <c r="H25" s="146">
        <f t="shared" si="1"/>
        <v>0</v>
      </c>
      <c r="I25" s="59">
        <f t="shared" si="0"/>
        <v>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0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ageMargins left="0.78740157499999996" right="0.78740157499999996" top="0.984251969" bottom="0.984251969" header="0.4921259845" footer="0.4921259845"/>
  <pageSetup paperSize="9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>
  <sheetPr>
    <tabColor indexed="45"/>
    <pageSetUpPr autoPageBreaks="0"/>
  </sheetPr>
  <dimension ref="A1:J28"/>
  <sheetViews>
    <sheetView showGridLines="0" topLeftCell="A6" workbookViewId="0">
      <selection activeCell="C26" sqref="C26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>
        <f>+Vstup!B48</f>
        <v>0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>
        <f>+Vstup!C48</f>
        <v>0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>
        <f>+Vstup!D48</f>
        <v>0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>
        <f>+Vstup!E48</f>
        <v>0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b">
        <f>IF((C8="OBZ"),(Vstup!T2),IF((C8="OB1"),(Vstup!T20),IF((C8="OB2"),(Vstup!T38),IF((C8="OB3"),(Vstup!T56)))))</f>
        <v>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b">
        <f>IF((C8="OBZ"),(Vstup!T3),IF((C8="OB1"),(Vstup!T21),IF((C8="OB2"),(Vstup!T39),IF((C8="OB3"),(Vstup!T57)))))</f>
        <v>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b">
        <f>IF((C8="OBZ"),(Vstup!T4),IF((C8="OB1"),(Vstup!T22),IF((C8="OB2"),(Vstup!T40),IF((C8="OB3"),(Vstup!T58)))))</f>
        <v>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0</v>
      </c>
      <c r="E14" s="18" t="s">
        <v>70</v>
      </c>
      <c r="F14" s="18"/>
      <c r="G14" s="19"/>
      <c r="H14" s="57" t="b">
        <f>IF((C8)="OBZ",(A15),IF((C8)="OB1",(A16),IF((C8)="OB2",(A17),IF((C8)="OB3",(A18)))))</f>
        <v>0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Nehodnocen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Nehodnocen</v>
      </c>
      <c r="B16" s="69">
        <v>1</v>
      </c>
      <c r="C16" s="210" t="b">
        <f>IF((C8="OBZ"),(Vstup!P7),IF((C8="OB1"),(Vstup!P25),IF((C8="OB2"),(Vstup!P43),IF((C8="OB3"),(Vstup!P61)))))</f>
        <v>0</v>
      </c>
      <c r="D16" s="210"/>
      <c r="E16" s="9">
        <v>0</v>
      </c>
      <c r="F16" s="9">
        <v>0</v>
      </c>
      <c r="G16" s="58" t="b">
        <f>IF((C8="OBZ"),(Vstup!S7),IF((C8="OB1"),(Vstup!S25),IF((C8="OB2"),(Vstup!S43),IF((C8="OB3"),(Vstup!S61)))))</f>
        <v>0</v>
      </c>
      <c r="H16" s="144">
        <f>((E16+F16)*G16)/2</f>
        <v>0</v>
      </c>
      <c r="I16" s="59">
        <f t="shared" ref="I16:I25" si="0">IF(D16=0,E16*2,D16+E16)/2</f>
        <v>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b">
        <f>IF((C8="OBZ"),(Vstup!P8),IF((C8="OB1"),(Vstup!P26),IF((C8="OB2"),(Vstup!P44),IF((C8="OB3"),(Vstup!P62)))))</f>
        <v>0</v>
      </c>
      <c r="D17" s="211"/>
      <c r="E17" s="7">
        <v>0</v>
      </c>
      <c r="F17" s="7">
        <v>0</v>
      </c>
      <c r="G17" s="60" t="b">
        <f>IF((C8="OBZ"),(Vstup!S8),IF((C8="OB1"),(Vstup!S26),IF((C8="OB2"),(Vstup!S44),IF((C8="OB3"),(Vstup!S62)))))</f>
        <v>0</v>
      </c>
      <c r="H17" s="145">
        <f t="shared" ref="H17:H25" si="1">((E17+F17)*G17)/2</f>
        <v>0</v>
      </c>
      <c r="I17" s="59">
        <f t="shared" si="0"/>
        <v>0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b">
        <f>IF((C8="OBZ"),(Vstup!P9),IF((C8="OB1"),(Vstup!P27),IF((C8="OB2"),(Vstup!P45),IF((C8="OB3"),(Vstup!P63)))))</f>
        <v>0</v>
      </c>
      <c r="D18" s="204"/>
      <c r="E18" s="7">
        <v>0</v>
      </c>
      <c r="F18" s="7">
        <v>0</v>
      </c>
      <c r="G18" s="60" t="b">
        <f>IF((C8="OBZ"),(Vstup!S9),IF((C8="OB1"),(Vstup!S27),IF((C8="OB2"),(Vstup!S45),IF((C8="OB3"),(Vstup!S63)))))</f>
        <v>0</v>
      </c>
      <c r="H18" s="145">
        <f t="shared" si="1"/>
        <v>0</v>
      </c>
      <c r="I18" s="59">
        <f t="shared" si="0"/>
        <v>0</v>
      </c>
      <c r="J18" s="43"/>
    </row>
    <row r="19" spans="1:10" ht="14.25" customHeight="1">
      <c r="A19" s="70"/>
      <c r="B19" s="26">
        <v>4</v>
      </c>
      <c r="C19" s="204" t="b">
        <f>IF((C8="OBZ"),(Vstup!P10),IF((C8="OB1"),(Vstup!P28),IF((C8="OB2"),(Vstup!P46),IF((C8="OB3"),(Vstup!P64)))))</f>
        <v>0</v>
      </c>
      <c r="D19" s="204"/>
      <c r="E19" s="7">
        <v>0</v>
      </c>
      <c r="F19" s="7">
        <v>0</v>
      </c>
      <c r="G19" s="60" t="b">
        <f>IF((C8="OBZ"),(Vstup!S10),IF((C8="OB1"),(Vstup!S28),IF((C8="OB2"),(Vstup!S46),IF((C8="OB3"),(Vstup!S64)))))</f>
        <v>0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b">
        <f>IF((C8="OBZ"),(Vstup!P11),IF((C8="OB1"),(Vstup!P29),IF((C8="OB2"),(Vstup!P47),IF((C8="OB3"),(Vstup!P65)))))</f>
        <v>0</v>
      </c>
      <c r="D20" s="204"/>
      <c r="E20" s="7">
        <v>0</v>
      </c>
      <c r="F20" s="7">
        <v>0</v>
      </c>
      <c r="G20" s="60" t="b">
        <f>IF((C8="OBZ"),(Vstup!S11),IF((C8="OB1"),(Vstup!S29),IF((C8="OB2"),(Vstup!S47),IF((C8="OB3"),(Vstup!S65)))))</f>
        <v>0</v>
      </c>
      <c r="H20" s="145">
        <f t="shared" si="1"/>
        <v>0</v>
      </c>
      <c r="I20" s="59">
        <f t="shared" si="0"/>
        <v>0</v>
      </c>
      <c r="J20" s="43"/>
    </row>
    <row r="21" spans="1:10" ht="14.25" customHeight="1">
      <c r="A21" s="70"/>
      <c r="B21" s="26">
        <v>6</v>
      </c>
      <c r="C21" s="204" t="b">
        <f>IF((C8="OBZ"),(Vstup!P12),IF((C8="OB1"),(Vstup!P30),IF((C8="OB2"),(Vstup!P48),IF((C8="OB3"),(Vstup!P66)))))</f>
        <v>0</v>
      </c>
      <c r="D21" s="204"/>
      <c r="E21" s="7">
        <v>0</v>
      </c>
      <c r="F21" s="7">
        <v>0</v>
      </c>
      <c r="G21" s="60" t="b">
        <f>IF((C8="OBZ"),(Vstup!S12),IF((C8="OB1"),(Vstup!S30),IF((C8="OB2"),(Vstup!S48),IF((C8="OB3"),(Vstup!S66)))))</f>
        <v>0</v>
      </c>
      <c r="H21" s="145">
        <f t="shared" si="1"/>
        <v>0</v>
      </c>
      <c r="I21" s="59">
        <f t="shared" si="0"/>
        <v>0</v>
      </c>
      <c r="J21" s="43"/>
    </row>
    <row r="22" spans="1:10" ht="14.25" customHeight="1">
      <c r="A22" s="70"/>
      <c r="B22" s="26">
        <v>7</v>
      </c>
      <c r="C22" s="204" t="b">
        <f>IF((C8="OBZ"),(Vstup!P13),IF((C8="OB1"),(Vstup!P31),IF((C8="OB2"),(Vstup!P49),IF((C8="OB3"),(Vstup!P67)))))</f>
        <v>0</v>
      </c>
      <c r="D22" s="204"/>
      <c r="E22" s="7">
        <v>0</v>
      </c>
      <c r="F22" s="7">
        <v>0</v>
      </c>
      <c r="G22" s="60" t="b">
        <f>IF((C8="OBZ"),(Vstup!S13),IF((C8="OB1"),(Vstup!S31),IF((C8="OB2"),(Vstup!S49),IF((C8="OB3"),(Vstup!S67)))))</f>
        <v>0</v>
      </c>
      <c r="H22" s="145">
        <f t="shared" si="1"/>
        <v>0</v>
      </c>
      <c r="I22" s="59">
        <f t="shared" si="0"/>
        <v>0</v>
      </c>
      <c r="J22" s="43"/>
    </row>
    <row r="23" spans="1:10" ht="14.25" customHeight="1">
      <c r="A23" s="70"/>
      <c r="B23" s="26">
        <v>8</v>
      </c>
      <c r="C23" s="204" t="b">
        <f>IF((C8="OBZ"),(Vstup!P14),IF((C8="OB1"),(Vstup!P32),IF((C8="OB2"),(Vstup!P50),IF((C8="OB3"),(Vstup!P68)))))</f>
        <v>0</v>
      </c>
      <c r="D23" s="204"/>
      <c r="E23" s="7">
        <v>0</v>
      </c>
      <c r="F23" s="7">
        <v>0</v>
      </c>
      <c r="G23" s="60" t="b">
        <f>IF((C8="OBZ"),(Vstup!S14),IF((C8="OB1"),(Vstup!S32),IF((C8="OB2"),(Vstup!S50),IF((C8="OB3"),(Vstup!S68)))))</f>
        <v>0</v>
      </c>
      <c r="H23" s="145">
        <f t="shared" si="1"/>
        <v>0</v>
      </c>
      <c r="I23" s="59">
        <f t="shared" si="0"/>
        <v>0</v>
      </c>
      <c r="J23" s="43"/>
    </row>
    <row r="24" spans="1:10" ht="14.25" customHeight="1">
      <c r="A24" s="70"/>
      <c r="B24" s="26">
        <v>9</v>
      </c>
      <c r="C24" s="204" t="b">
        <f>IF((C8="OBZ"),(Vstup!P15),IF((C8="OB1"),(Vstup!P33),IF((C8="OB2"),(Vstup!P51),IF((C8="OB3"),(Vstup!P69)))))</f>
        <v>0</v>
      </c>
      <c r="D24" s="204"/>
      <c r="E24" s="7">
        <v>0</v>
      </c>
      <c r="F24" s="7">
        <v>0</v>
      </c>
      <c r="G24" s="60" t="b">
        <f>IF((C8="OBZ"),(Vstup!S15),IF((C8="OB1"),(Vstup!S33),IF((C8="OB2"),(Vstup!S51),IF((C8="OB3"),(Vstup!S69)))))</f>
        <v>0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b">
        <f>IF((C8="OBZ"),(Vstup!P16),IF((C8="OB1"),(Vstup!P34),IF((C8="OB2"),(Vstup!P52),IF((C8="OB3"),(Vstup!P70)))))</f>
        <v>0</v>
      </c>
      <c r="D25" s="203"/>
      <c r="E25" s="8">
        <v>0</v>
      </c>
      <c r="F25" s="8">
        <v>0</v>
      </c>
      <c r="G25" s="61" t="b">
        <f>IF((C8="OBZ"),(Vstup!S16),IF((C8="OB1"),(Vstup!S34),IF((C8="OB2"),(Vstup!S52),IF((C8="OB3"),(Vstup!S70)))))</f>
        <v>0</v>
      </c>
      <c r="H25" s="146">
        <f t="shared" si="1"/>
        <v>0</v>
      </c>
      <c r="I25" s="59">
        <f t="shared" si="0"/>
        <v>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0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ageMargins left="0.78740157499999996" right="0.78740157499999996" top="0.984251969" bottom="0.984251969" header="0.4921259845" footer="0.4921259845"/>
  <pageSetup paperSize="9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45"/>
    <pageSetUpPr autoPageBreaks="0" fitToPage="1"/>
  </sheetPr>
  <dimension ref="A1:J28"/>
  <sheetViews>
    <sheetView showGridLines="0" topLeftCell="A5" workbookViewId="0">
      <selection activeCell="E17" sqref="E17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 t="str">
        <f>+Vstup!B4</f>
        <v>Šrámková Pavlína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 t="str">
        <f>+Vstup!C4</f>
        <v>Bloom de Glint Kawai Kaito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 t="str">
        <f>+Vstup!D4</f>
        <v>belgický ovčák malinois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 t="str">
        <f>+Vstup!E4</f>
        <v>OB1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str">
        <f>IF((C8="OBZ"),(Vstup!T2),IF((C8="OB1"),(Vstup!T20),IF((C8="OB2"),(Vstup!T38),IF((C8="OB3"),(Vstup!T56)))))</f>
        <v>280,0 - 224,0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str">
        <f>IF((C8="OBZ"),(Vstup!T3),IF((C8="OB1"),(Vstup!T21),IF((C8="OB2"),(Vstup!T39),IF((C8="OB3"),(Vstup!T57)))))</f>
        <v>223,9 - 196,0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str">
        <f>IF((C8="OBZ"),(Vstup!T4),IF((C8="OB1"),(Vstup!T22),IF((C8="OB2"),(Vstup!T40),IF((C8="OB3"),(Vstup!T58)))))</f>
        <v>195,9 - 140,0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200.5</v>
      </c>
      <c r="E14" s="18" t="s">
        <v>70</v>
      </c>
      <c r="F14" s="18"/>
      <c r="G14" s="19"/>
      <c r="H14" s="57" t="str">
        <f>IF((C8)="OBZ",(A15),IF((C8)="OB1",(A16),IF((C8)="OB2",(A17),IF((C8)="OB3",(A18)))))</f>
        <v>Velmi dobrý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Velmi dobrý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Velmi dobrý</v>
      </c>
      <c r="B16" s="69">
        <v>1</v>
      </c>
      <c r="C16" s="210" t="str">
        <f>IF((C8="OBZ"),(Vstup!P7),IF((C8="OB1"),(Vstup!P25),IF((C8="OB2"),(Vstup!P43),IF((C8="OB3"),(Vstup!P61)))))</f>
        <v>Odložení vleže ve skupině</v>
      </c>
      <c r="D16" s="210"/>
      <c r="E16" s="9">
        <v>7</v>
      </c>
      <c r="F16" s="9">
        <v>9</v>
      </c>
      <c r="G16" s="58">
        <f>IF((C8="OBZ"),(Vstup!S7),IF((C8="OB1"),(Vstup!S25),IF((C8="OB2"),(Vstup!S43),IF((C8="OB3"),(Vstup!S61)))))</f>
        <v>3</v>
      </c>
      <c r="H16" s="144">
        <f>((E16+F16)*G16)/2</f>
        <v>24</v>
      </c>
      <c r="I16" s="59">
        <f t="shared" ref="I16:I25" si="0">IF(D16=0,E16*2,D16+E16)/2</f>
        <v>7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Dobrý</v>
      </c>
      <c r="B17" s="26">
        <v>2</v>
      </c>
      <c r="C17" s="211" t="str">
        <f>IF((C8="OBZ"),(Vstup!P8),IF((C8="OB1"),(Vstup!P26),IF((C8="OB2"),(Vstup!P44),IF((C8="OB3"),(Vstup!P62)))))</f>
        <v>Aport</v>
      </c>
      <c r="D17" s="211"/>
      <c r="E17" s="7">
        <v>8.5</v>
      </c>
      <c r="F17" s="7">
        <v>7.5</v>
      </c>
      <c r="G17" s="60">
        <f>IF((C8="OBZ"),(Vstup!S8),IF((C8="OB1"),(Vstup!S26),IF((C8="OB2"),(Vstup!S44),IF((C8="OB3"),(Vstup!S62)))))</f>
        <v>3</v>
      </c>
      <c r="H17" s="145">
        <f t="shared" ref="H17:H25" si="1">((E17+F17)*G17)/2</f>
        <v>24</v>
      </c>
      <c r="I17" s="59">
        <f t="shared" si="0"/>
        <v>8.5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Dobrý</v>
      </c>
      <c r="B18" s="26">
        <v>3</v>
      </c>
      <c r="C18" s="204" t="str">
        <f>IF((C8="OBZ"),(Vstup!P9),IF((C8="OB1"),(Vstup!P27),IF((C8="OB2"),(Vstup!P45),IF((C8="OB3"),(Vstup!P63)))))</f>
        <v>Odložení za chůze do stoje</v>
      </c>
      <c r="D18" s="204"/>
      <c r="E18" s="7">
        <v>9.5</v>
      </c>
      <c r="F18" s="7">
        <v>8.5</v>
      </c>
      <c r="G18" s="60">
        <f>IF((C8="OBZ"),(Vstup!S9),IF((C8="OB1"),(Vstup!S27),IF((C8="OB2"),(Vstup!S45),IF((C8="OB3"),(Vstup!S63)))))</f>
        <v>2</v>
      </c>
      <c r="H18" s="145">
        <f t="shared" si="1"/>
        <v>18</v>
      </c>
      <c r="I18" s="59">
        <f t="shared" si="0"/>
        <v>9.5</v>
      </c>
      <c r="J18" s="43"/>
    </row>
    <row r="19" spans="1:10" ht="14.25" customHeight="1">
      <c r="A19" s="70"/>
      <c r="B19" s="26">
        <v>4</v>
      </c>
      <c r="C19" s="204" t="str">
        <f>IF((C8="OBZ"),(Vstup!P10),IF((C8="OB1"),(Vstup!P28),IF((C8="OB2"),(Vstup!P46),IF((C8="OB3"),(Vstup!P64)))))</f>
        <v xml:space="preserve">Odložení za chůze do sedu </v>
      </c>
      <c r="D19" s="204"/>
      <c r="E19" s="7">
        <v>0</v>
      </c>
      <c r="F19" s="7">
        <v>0</v>
      </c>
      <c r="G19" s="60">
        <f>IF((C8="OBZ"),(Vstup!S10),IF((C8="OB1"),(Vstup!S28),IF((C8="OB2"),(Vstup!S46),IF((C8="OB3"),(Vstup!S64)))))</f>
        <v>2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str">
        <f>IF((C8="OBZ"),(Vstup!P11),IF((C8="OB1"),(Vstup!P29),IF((C8="OB2"),(Vstup!P47),IF((C8="OB3"),(Vstup!P65)))))</f>
        <v>Chůze u nohy</v>
      </c>
      <c r="D20" s="204"/>
      <c r="E20" s="7">
        <v>7.5</v>
      </c>
      <c r="F20" s="7">
        <v>7</v>
      </c>
      <c r="G20" s="60">
        <f>IF((C8="OBZ"),(Vstup!S11),IF((C8="OB1"),(Vstup!S29),IF((C8="OB2"),(Vstup!S47),IF((C8="OB3"),(Vstup!S65)))))</f>
        <v>3</v>
      </c>
      <c r="H20" s="145">
        <f t="shared" si="1"/>
        <v>21.75</v>
      </c>
      <c r="I20" s="59">
        <f t="shared" si="0"/>
        <v>7.5</v>
      </c>
      <c r="J20" s="43"/>
    </row>
    <row r="21" spans="1:10" ht="14.25" customHeight="1">
      <c r="A21" s="70"/>
      <c r="B21" s="26">
        <v>6</v>
      </c>
      <c r="C21" s="204" t="str">
        <f>IF((C8="OBZ"),(Vstup!P12),IF((C8="OB1"),(Vstup!P30),IF((C8="OB2"),(Vstup!P48),IF((C8="OB3"),(Vstup!P66)))))</f>
        <v>Ovladatelnost na dálku</v>
      </c>
      <c r="D21" s="204"/>
      <c r="E21" s="7">
        <v>9</v>
      </c>
      <c r="F21" s="7">
        <v>9.5</v>
      </c>
      <c r="G21" s="60">
        <f>IF((C8="OBZ"),(Vstup!S12),IF((C8="OB1"),(Vstup!S30),IF((C8="OB2"),(Vstup!S48),IF((C8="OB3"),(Vstup!S66)))))</f>
        <v>3</v>
      </c>
      <c r="H21" s="145">
        <f t="shared" si="1"/>
        <v>27.75</v>
      </c>
      <c r="I21" s="59">
        <f t="shared" si="0"/>
        <v>9</v>
      </c>
      <c r="J21" s="43"/>
    </row>
    <row r="22" spans="1:10" ht="14.25" customHeight="1">
      <c r="A22" s="70"/>
      <c r="B22" s="26">
        <v>7</v>
      </c>
      <c r="C22" s="204" t="str">
        <f>IF((C8="OBZ"),(Vstup!P13),IF((C8="OB1"),(Vstup!P31),IF((C8="OB2"),(Vstup!P49),IF((C8="OB3"),(Vstup!P67)))))</f>
        <v>Přivolání</v>
      </c>
      <c r="D22" s="204"/>
      <c r="E22" s="7">
        <v>9</v>
      </c>
      <c r="F22" s="7">
        <v>9.5</v>
      </c>
      <c r="G22" s="60">
        <f>IF((C8="OBZ"),(Vstup!S13),IF((C8="OB1"),(Vstup!S31),IF((C8="OB2"),(Vstup!S49),IF((C8="OB3"),(Vstup!S67)))))</f>
        <v>3</v>
      </c>
      <c r="H22" s="145">
        <f t="shared" si="1"/>
        <v>27.75</v>
      </c>
      <c r="I22" s="59">
        <f t="shared" si="0"/>
        <v>9</v>
      </c>
      <c r="J22" s="43"/>
    </row>
    <row r="23" spans="1:10" ht="14.25" customHeight="1">
      <c r="A23" s="70"/>
      <c r="B23" s="26">
        <v>8</v>
      </c>
      <c r="C23" s="204" t="str">
        <f>IF((C8="OBZ"),(Vstup!P14),IF((C8="OB1"),(Vstup!P32),IF((C8="OB2"),(Vstup!P50),IF((C8="OB3"),(Vstup!P68)))))</f>
        <v>Skok přes překážku</v>
      </c>
      <c r="D23" s="204"/>
      <c r="E23" s="7">
        <v>9</v>
      </c>
      <c r="F23" s="7">
        <v>9.5</v>
      </c>
      <c r="G23" s="60">
        <f>IF((C8="OBZ"),(Vstup!S14),IF((C8="OB1"),(Vstup!S32),IF((C8="OB2"),(Vstup!S50),IF((C8="OB3"),(Vstup!S68)))))</f>
        <v>3</v>
      </c>
      <c r="H23" s="145">
        <f t="shared" si="1"/>
        <v>27.75</v>
      </c>
      <c r="I23" s="59">
        <f t="shared" si="0"/>
        <v>9</v>
      </c>
      <c r="J23" s="43"/>
    </row>
    <row r="24" spans="1:10" ht="14.25" customHeight="1">
      <c r="A24" s="70"/>
      <c r="B24" s="26">
        <v>9</v>
      </c>
      <c r="C24" s="204" t="str">
        <f>IF((C8="OBZ"),(Vstup!P15),IF((C8="OB1"),(Vstup!P33),IF((C8="OB2"),(Vstup!P51),IF((C8="OB3"),(Vstup!P69)))))</f>
        <v>Vyslání do čtverce</v>
      </c>
      <c r="D24" s="204"/>
      <c r="E24" s="7">
        <v>5</v>
      </c>
      <c r="F24" s="7">
        <v>0</v>
      </c>
      <c r="G24" s="60">
        <f>IF((C8="OBZ"),(Vstup!S15),IF((C8="OB1"),(Vstup!S33),IF((C8="OB2"),(Vstup!S51),IF((C8="OB3"),(Vstup!S69)))))</f>
        <v>4</v>
      </c>
      <c r="H24" s="145">
        <f t="shared" si="1"/>
        <v>10</v>
      </c>
      <c r="I24" s="59">
        <f t="shared" si="0"/>
        <v>5</v>
      </c>
      <c r="J24" s="43"/>
    </row>
    <row r="25" spans="1:10" ht="14.25" customHeight="1" thickBot="1">
      <c r="A25" s="70"/>
      <c r="B25" s="71">
        <v>10</v>
      </c>
      <c r="C25" s="203" t="str">
        <f>IF((C8="OBZ"),(Vstup!P16),IF((C8="OB1"),(Vstup!P34),IF((C8="OB2"),(Vstup!P52),IF((C8="OB3"),(Vstup!P70)))))</f>
        <v>Všeobecný dojem</v>
      </c>
      <c r="D25" s="203"/>
      <c r="E25" s="8">
        <v>9.5</v>
      </c>
      <c r="F25" s="8">
        <v>10</v>
      </c>
      <c r="G25" s="61">
        <f>IF((C8="OBZ"),(Vstup!S16),IF((C8="OB1"),(Vstup!S34),IF((C8="OB2"),(Vstup!S52),IF((C8="OB3"),(Vstup!S70)))))</f>
        <v>2</v>
      </c>
      <c r="H25" s="146">
        <f t="shared" si="1"/>
        <v>19.5</v>
      </c>
      <c r="I25" s="59">
        <f t="shared" si="0"/>
        <v>9.5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200.5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3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>
  <sheetPr>
    <tabColor indexed="45"/>
    <pageSetUpPr autoPageBreaks="0"/>
  </sheetPr>
  <dimension ref="A1:J28"/>
  <sheetViews>
    <sheetView showGridLines="0" topLeftCell="A9" workbookViewId="0">
      <selection activeCell="C26" sqref="C26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>
        <f>+Vstup!B49</f>
        <v>0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>
        <f>+Vstup!C49</f>
        <v>0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>
        <f>+Vstup!D49</f>
        <v>0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>
        <f>+Vstup!E49</f>
        <v>0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b">
        <f>IF((C8="OBZ"),(Vstup!T2),IF((C8="OB1"),(Vstup!T20),IF((C8="OB2"),(Vstup!T38),IF((C8="OB3"),(Vstup!T56)))))</f>
        <v>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b">
        <f>IF((C8="OBZ"),(Vstup!T3),IF((C8="OB1"),(Vstup!T21),IF((C8="OB2"),(Vstup!T39),IF((C8="OB3"),(Vstup!T57)))))</f>
        <v>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b">
        <f>IF((C8="OBZ"),(Vstup!T4),IF((C8="OB1"),(Vstup!T22),IF((C8="OB2"),(Vstup!T40),IF((C8="OB3"),(Vstup!T58)))))</f>
        <v>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0</v>
      </c>
      <c r="E14" s="18" t="s">
        <v>70</v>
      </c>
      <c r="F14" s="18"/>
      <c r="G14" s="19"/>
      <c r="H14" s="57" t="b">
        <f>IF((C8)="OBZ",(A15),IF((C8)="OB1",(A16),IF((C8)="OB2",(A17),IF((C8)="OB3",(A18)))))</f>
        <v>0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Nehodnocen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Nehodnocen</v>
      </c>
      <c r="B16" s="69">
        <v>1</v>
      </c>
      <c r="C16" s="210" t="b">
        <f>IF((C8="OBZ"),(Vstup!P7),IF((C8="OB1"),(Vstup!P25),IF((C8="OB2"),(Vstup!P43),IF((C8="OB3"),(Vstup!P61)))))</f>
        <v>0</v>
      </c>
      <c r="D16" s="210"/>
      <c r="E16" s="9">
        <v>0</v>
      </c>
      <c r="F16" s="9">
        <v>0</v>
      </c>
      <c r="G16" s="58" t="b">
        <f>IF((C8="OBZ"),(Vstup!S7),IF((C8="OB1"),(Vstup!S25),IF((C8="OB2"),(Vstup!S43),IF((C8="OB3"),(Vstup!S61)))))</f>
        <v>0</v>
      </c>
      <c r="H16" s="144">
        <f>((E16+F16)*G16)/2</f>
        <v>0</v>
      </c>
      <c r="I16" s="59">
        <f t="shared" ref="I16:I25" si="0">IF(D16=0,E16*2,D16+E16)/2</f>
        <v>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b">
        <f>IF((C8="OBZ"),(Vstup!P8),IF((C8="OB1"),(Vstup!P26),IF((C8="OB2"),(Vstup!P44),IF((C8="OB3"),(Vstup!P62)))))</f>
        <v>0</v>
      </c>
      <c r="D17" s="211"/>
      <c r="E17" s="7">
        <v>0</v>
      </c>
      <c r="F17" s="7">
        <v>0</v>
      </c>
      <c r="G17" s="60" t="b">
        <f>IF((C8="OBZ"),(Vstup!S8),IF((C8="OB1"),(Vstup!S26),IF((C8="OB2"),(Vstup!S44),IF((C8="OB3"),(Vstup!S62)))))</f>
        <v>0</v>
      </c>
      <c r="H17" s="145">
        <f t="shared" ref="H17:H25" si="1">((E17+F17)*G17)/2</f>
        <v>0</v>
      </c>
      <c r="I17" s="59">
        <f t="shared" si="0"/>
        <v>0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b">
        <f>IF((C8="OBZ"),(Vstup!P9),IF((C8="OB1"),(Vstup!P27),IF((C8="OB2"),(Vstup!P45),IF((C8="OB3"),(Vstup!P63)))))</f>
        <v>0</v>
      </c>
      <c r="D18" s="204"/>
      <c r="E18" s="7">
        <v>0</v>
      </c>
      <c r="F18" s="7">
        <v>0</v>
      </c>
      <c r="G18" s="60" t="b">
        <f>IF((C8="OBZ"),(Vstup!S9),IF((C8="OB1"),(Vstup!S27),IF((C8="OB2"),(Vstup!S45),IF((C8="OB3"),(Vstup!S63)))))</f>
        <v>0</v>
      </c>
      <c r="H18" s="145">
        <f t="shared" si="1"/>
        <v>0</v>
      </c>
      <c r="I18" s="59">
        <f t="shared" si="0"/>
        <v>0</v>
      </c>
      <c r="J18" s="43"/>
    </row>
    <row r="19" spans="1:10" ht="14.25" customHeight="1">
      <c r="A19" s="70"/>
      <c r="B19" s="26">
        <v>4</v>
      </c>
      <c r="C19" s="204" t="b">
        <f>IF((C8="OBZ"),(Vstup!P10),IF((C8="OB1"),(Vstup!P28),IF((C8="OB2"),(Vstup!P46),IF((C8="OB3"),(Vstup!P64)))))</f>
        <v>0</v>
      </c>
      <c r="D19" s="204"/>
      <c r="E19" s="7">
        <v>0</v>
      </c>
      <c r="F19" s="7">
        <v>0</v>
      </c>
      <c r="G19" s="60" t="b">
        <f>IF((C8="OBZ"),(Vstup!S10),IF((C8="OB1"),(Vstup!S28),IF((C8="OB2"),(Vstup!S46),IF((C8="OB3"),(Vstup!S64)))))</f>
        <v>0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b">
        <f>IF((C8="OBZ"),(Vstup!P11),IF((C8="OB1"),(Vstup!P29),IF((C8="OB2"),(Vstup!P47),IF((C8="OB3"),(Vstup!P65)))))</f>
        <v>0</v>
      </c>
      <c r="D20" s="204"/>
      <c r="E20" s="7">
        <v>0</v>
      </c>
      <c r="F20" s="7">
        <v>0</v>
      </c>
      <c r="G20" s="60" t="b">
        <f>IF((C8="OBZ"),(Vstup!S11),IF((C8="OB1"),(Vstup!S29),IF((C8="OB2"),(Vstup!S47),IF((C8="OB3"),(Vstup!S65)))))</f>
        <v>0</v>
      </c>
      <c r="H20" s="145">
        <f t="shared" si="1"/>
        <v>0</v>
      </c>
      <c r="I20" s="59">
        <f t="shared" si="0"/>
        <v>0</v>
      </c>
      <c r="J20" s="43"/>
    </row>
    <row r="21" spans="1:10" ht="14.25" customHeight="1">
      <c r="A21" s="70"/>
      <c r="B21" s="26">
        <v>6</v>
      </c>
      <c r="C21" s="204" t="b">
        <f>IF((C8="OBZ"),(Vstup!P12),IF((C8="OB1"),(Vstup!P30),IF((C8="OB2"),(Vstup!P48),IF((C8="OB3"),(Vstup!P66)))))</f>
        <v>0</v>
      </c>
      <c r="D21" s="204"/>
      <c r="E21" s="7">
        <v>0</v>
      </c>
      <c r="F21" s="7">
        <v>0</v>
      </c>
      <c r="G21" s="60" t="b">
        <f>IF((C8="OBZ"),(Vstup!S12),IF((C8="OB1"),(Vstup!S30),IF((C8="OB2"),(Vstup!S48),IF((C8="OB3"),(Vstup!S66)))))</f>
        <v>0</v>
      </c>
      <c r="H21" s="145">
        <f t="shared" si="1"/>
        <v>0</v>
      </c>
      <c r="I21" s="59">
        <f t="shared" si="0"/>
        <v>0</v>
      </c>
      <c r="J21" s="43"/>
    </row>
    <row r="22" spans="1:10" ht="14.25" customHeight="1">
      <c r="A22" s="70"/>
      <c r="B22" s="26">
        <v>7</v>
      </c>
      <c r="C22" s="204" t="b">
        <f>IF((C8="OBZ"),(Vstup!P13),IF((C8="OB1"),(Vstup!P31),IF((C8="OB2"),(Vstup!P49),IF((C8="OB3"),(Vstup!P67)))))</f>
        <v>0</v>
      </c>
      <c r="D22" s="204"/>
      <c r="E22" s="7">
        <v>0</v>
      </c>
      <c r="F22" s="7">
        <v>0</v>
      </c>
      <c r="G22" s="60" t="b">
        <f>IF((C8="OBZ"),(Vstup!S13),IF((C8="OB1"),(Vstup!S31),IF((C8="OB2"),(Vstup!S49),IF((C8="OB3"),(Vstup!S67)))))</f>
        <v>0</v>
      </c>
      <c r="H22" s="145">
        <f t="shared" si="1"/>
        <v>0</v>
      </c>
      <c r="I22" s="59">
        <f t="shared" si="0"/>
        <v>0</v>
      </c>
      <c r="J22" s="43"/>
    </row>
    <row r="23" spans="1:10" ht="14.25" customHeight="1">
      <c r="A23" s="70"/>
      <c r="B23" s="26">
        <v>8</v>
      </c>
      <c r="C23" s="204" t="b">
        <f>IF((C8="OBZ"),(Vstup!P14),IF((C8="OB1"),(Vstup!P32),IF((C8="OB2"),(Vstup!P50),IF((C8="OB3"),(Vstup!P68)))))</f>
        <v>0</v>
      </c>
      <c r="D23" s="204"/>
      <c r="E23" s="7">
        <v>0</v>
      </c>
      <c r="F23" s="7">
        <v>0</v>
      </c>
      <c r="G23" s="60" t="b">
        <f>IF((C8="OBZ"),(Vstup!S14),IF((C8="OB1"),(Vstup!S32),IF((C8="OB2"),(Vstup!S50),IF((C8="OB3"),(Vstup!S68)))))</f>
        <v>0</v>
      </c>
      <c r="H23" s="145">
        <f t="shared" si="1"/>
        <v>0</v>
      </c>
      <c r="I23" s="59">
        <f t="shared" si="0"/>
        <v>0</v>
      </c>
      <c r="J23" s="43"/>
    </row>
    <row r="24" spans="1:10" ht="14.25" customHeight="1">
      <c r="A24" s="70"/>
      <c r="B24" s="26">
        <v>9</v>
      </c>
      <c r="C24" s="204" t="b">
        <f>IF((C8="OBZ"),(Vstup!P15),IF((C8="OB1"),(Vstup!P33),IF((C8="OB2"),(Vstup!P51),IF((C8="OB3"),(Vstup!P69)))))</f>
        <v>0</v>
      </c>
      <c r="D24" s="204"/>
      <c r="E24" s="7">
        <v>0</v>
      </c>
      <c r="F24" s="7">
        <v>0</v>
      </c>
      <c r="G24" s="60" t="b">
        <f>IF((C8="OBZ"),(Vstup!S15),IF((C8="OB1"),(Vstup!S33),IF((C8="OB2"),(Vstup!S51),IF((C8="OB3"),(Vstup!S69)))))</f>
        <v>0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b">
        <f>IF((C8="OBZ"),(Vstup!P16),IF((C8="OB1"),(Vstup!P34),IF((C8="OB2"),(Vstup!P52),IF((C8="OB3"),(Vstup!P70)))))</f>
        <v>0</v>
      </c>
      <c r="D25" s="203"/>
      <c r="E25" s="8">
        <v>0</v>
      </c>
      <c r="F25" s="8">
        <v>0</v>
      </c>
      <c r="G25" s="61" t="b">
        <f>IF((C8="OBZ"),(Vstup!S16),IF((C8="OB1"),(Vstup!S34),IF((C8="OB2"),(Vstup!S52),IF((C8="OB3"),(Vstup!S70)))))</f>
        <v>0</v>
      </c>
      <c r="H25" s="146">
        <f t="shared" si="1"/>
        <v>0</v>
      </c>
      <c r="I25" s="59">
        <f t="shared" si="0"/>
        <v>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0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ageMargins left="0.78740157499999996" right="0.78740157499999996" top="0.984251969" bottom="0.984251969" header="0.4921259845" footer="0.4921259845"/>
  <pageSetup paperSize="9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>
  <sheetPr>
    <tabColor indexed="45"/>
    <pageSetUpPr autoPageBreaks="0"/>
  </sheetPr>
  <dimension ref="A1:J28"/>
  <sheetViews>
    <sheetView showGridLines="0" topLeftCell="A6" workbookViewId="0">
      <selection activeCell="C26" sqref="C26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>
        <f>+Vstup!B50</f>
        <v>0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>
        <f>+Vstup!C50</f>
        <v>0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>
        <f>+Vstup!D50</f>
        <v>0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>
        <f>+Vstup!E50</f>
        <v>0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b">
        <f>IF((C8="OBZ"),(Vstup!T2),IF((C8="OB1"),(Vstup!T20),IF((C8="OB2"),(Vstup!T38),IF((C8="OB3"),(Vstup!T56)))))</f>
        <v>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b">
        <f>IF((C8="OBZ"),(Vstup!T3),IF((C8="OB1"),(Vstup!T21),IF((C8="OB2"),(Vstup!T39),IF((C8="OB3"),(Vstup!T57)))))</f>
        <v>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b">
        <f>IF((C8="OBZ"),(Vstup!T4),IF((C8="OB1"),(Vstup!T22),IF((C8="OB2"),(Vstup!T40),IF((C8="OB3"),(Vstup!T58)))))</f>
        <v>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0</v>
      </c>
      <c r="E14" s="18" t="s">
        <v>70</v>
      </c>
      <c r="F14" s="18"/>
      <c r="G14" s="19"/>
      <c r="H14" s="57" t="b">
        <f>IF((C8)="OBZ",(A15),IF((C8)="OB1",(A16),IF((C8)="OB2",(A17),IF((C8)="OB3",(A18)))))</f>
        <v>0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Nehodnocen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Nehodnocen</v>
      </c>
      <c r="B16" s="69">
        <v>1</v>
      </c>
      <c r="C16" s="210" t="b">
        <f>IF((C8="OBZ"),(Vstup!P7),IF((C8="OB1"),(Vstup!P25),IF((C8="OB2"),(Vstup!P43),IF((C8="OB3"),(Vstup!P61)))))</f>
        <v>0</v>
      </c>
      <c r="D16" s="210"/>
      <c r="E16" s="9">
        <v>0</v>
      </c>
      <c r="F16" s="9">
        <v>0</v>
      </c>
      <c r="G16" s="58" t="b">
        <f>IF((C8="OBZ"),(Vstup!S7),IF((C8="OB1"),(Vstup!S25),IF((C8="OB2"),(Vstup!S43),IF((C8="OB3"),(Vstup!S61)))))</f>
        <v>0</v>
      </c>
      <c r="H16" s="144">
        <f>((E16+F16)*G16)/2</f>
        <v>0</v>
      </c>
      <c r="I16" s="59">
        <f t="shared" ref="I16:I25" si="0">IF(D16=0,E16*2,D16+E16)/2</f>
        <v>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b">
        <f>IF((C8="OBZ"),(Vstup!P8),IF((C8="OB1"),(Vstup!P26),IF((C8="OB2"),(Vstup!P44),IF((C8="OB3"),(Vstup!P62)))))</f>
        <v>0</v>
      </c>
      <c r="D17" s="211"/>
      <c r="E17" s="7">
        <v>0</v>
      </c>
      <c r="F17" s="7">
        <v>0</v>
      </c>
      <c r="G17" s="60" t="b">
        <f>IF((C8="OBZ"),(Vstup!S8),IF((C8="OB1"),(Vstup!S26),IF((C8="OB2"),(Vstup!S44),IF((C8="OB3"),(Vstup!S62)))))</f>
        <v>0</v>
      </c>
      <c r="H17" s="145">
        <f t="shared" ref="H17:H25" si="1">((E17+F17)*G17)/2</f>
        <v>0</v>
      </c>
      <c r="I17" s="59">
        <f t="shared" si="0"/>
        <v>0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b">
        <f>IF((C8="OBZ"),(Vstup!P9),IF((C8="OB1"),(Vstup!P27),IF((C8="OB2"),(Vstup!P45),IF((C8="OB3"),(Vstup!P63)))))</f>
        <v>0</v>
      </c>
      <c r="D18" s="204"/>
      <c r="E18" s="7">
        <v>0</v>
      </c>
      <c r="F18" s="7">
        <v>0</v>
      </c>
      <c r="G18" s="60" t="b">
        <f>IF((C8="OBZ"),(Vstup!S9),IF((C8="OB1"),(Vstup!S27),IF((C8="OB2"),(Vstup!S45),IF((C8="OB3"),(Vstup!S63)))))</f>
        <v>0</v>
      </c>
      <c r="H18" s="145">
        <f t="shared" si="1"/>
        <v>0</v>
      </c>
      <c r="I18" s="59">
        <f t="shared" si="0"/>
        <v>0</v>
      </c>
      <c r="J18" s="43"/>
    </row>
    <row r="19" spans="1:10" ht="14.25" customHeight="1">
      <c r="A19" s="70"/>
      <c r="B19" s="26">
        <v>4</v>
      </c>
      <c r="C19" s="204" t="b">
        <f>IF((C8="OBZ"),(Vstup!P10),IF((C8="OB1"),(Vstup!P28),IF((C8="OB2"),(Vstup!P46),IF((C8="OB3"),(Vstup!P64)))))</f>
        <v>0</v>
      </c>
      <c r="D19" s="204"/>
      <c r="E19" s="7">
        <v>0</v>
      </c>
      <c r="F19" s="7">
        <v>0</v>
      </c>
      <c r="G19" s="60" t="b">
        <f>IF((C8="OBZ"),(Vstup!S10),IF((C8="OB1"),(Vstup!S28),IF((C8="OB2"),(Vstup!S46),IF((C8="OB3"),(Vstup!S64)))))</f>
        <v>0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b">
        <f>IF((C8="OBZ"),(Vstup!P11),IF((C8="OB1"),(Vstup!P29),IF((C8="OB2"),(Vstup!P47),IF((C8="OB3"),(Vstup!P65)))))</f>
        <v>0</v>
      </c>
      <c r="D20" s="204"/>
      <c r="E20" s="7">
        <v>0</v>
      </c>
      <c r="F20" s="7">
        <v>0</v>
      </c>
      <c r="G20" s="60" t="b">
        <f>IF((C8="OBZ"),(Vstup!S11),IF((C8="OB1"),(Vstup!S29),IF((C8="OB2"),(Vstup!S47),IF((C8="OB3"),(Vstup!S65)))))</f>
        <v>0</v>
      </c>
      <c r="H20" s="145">
        <f t="shared" si="1"/>
        <v>0</v>
      </c>
      <c r="I20" s="59">
        <f t="shared" si="0"/>
        <v>0</v>
      </c>
      <c r="J20" s="43"/>
    </row>
    <row r="21" spans="1:10" ht="14.25" customHeight="1">
      <c r="A21" s="70"/>
      <c r="B21" s="26">
        <v>6</v>
      </c>
      <c r="C21" s="204" t="b">
        <f>IF((C8="OBZ"),(Vstup!P12),IF((C8="OB1"),(Vstup!P30),IF((C8="OB2"),(Vstup!P48),IF((C8="OB3"),(Vstup!P66)))))</f>
        <v>0</v>
      </c>
      <c r="D21" s="204"/>
      <c r="E21" s="7">
        <v>0</v>
      </c>
      <c r="F21" s="7">
        <v>0</v>
      </c>
      <c r="G21" s="60" t="b">
        <f>IF((C8="OBZ"),(Vstup!S12),IF((C8="OB1"),(Vstup!S30),IF((C8="OB2"),(Vstup!S48),IF((C8="OB3"),(Vstup!S66)))))</f>
        <v>0</v>
      </c>
      <c r="H21" s="145">
        <f t="shared" si="1"/>
        <v>0</v>
      </c>
      <c r="I21" s="59">
        <f t="shared" si="0"/>
        <v>0</v>
      </c>
      <c r="J21" s="43"/>
    </row>
    <row r="22" spans="1:10" ht="14.25" customHeight="1">
      <c r="A22" s="70"/>
      <c r="B22" s="26">
        <v>7</v>
      </c>
      <c r="C22" s="204" t="b">
        <f>IF((C8="OBZ"),(Vstup!P13),IF((C8="OB1"),(Vstup!P31),IF((C8="OB2"),(Vstup!P49),IF((C8="OB3"),(Vstup!P67)))))</f>
        <v>0</v>
      </c>
      <c r="D22" s="204"/>
      <c r="E22" s="7">
        <v>0</v>
      </c>
      <c r="F22" s="7">
        <v>0</v>
      </c>
      <c r="G22" s="60" t="b">
        <f>IF((C8="OBZ"),(Vstup!S13),IF((C8="OB1"),(Vstup!S31),IF((C8="OB2"),(Vstup!S49),IF((C8="OB3"),(Vstup!S67)))))</f>
        <v>0</v>
      </c>
      <c r="H22" s="145">
        <f t="shared" si="1"/>
        <v>0</v>
      </c>
      <c r="I22" s="59">
        <f t="shared" si="0"/>
        <v>0</v>
      </c>
      <c r="J22" s="43"/>
    </row>
    <row r="23" spans="1:10" ht="14.25" customHeight="1">
      <c r="A23" s="70"/>
      <c r="B23" s="26">
        <v>8</v>
      </c>
      <c r="C23" s="204" t="b">
        <f>IF((C8="OBZ"),(Vstup!P14),IF((C8="OB1"),(Vstup!P32),IF((C8="OB2"),(Vstup!P50),IF((C8="OB3"),(Vstup!P68)))))</f>
        <v>0</v>
      </c>
      <c r="D23" s="204"/>
      <c r="E23" s="7">
        <v>0</v>
      </c>
      <c r="F23" s="7">
        <v>0</v>
      </c>
      <c r="G23" s="60" t="b">
        <f>IF((C8="OBZ"),(Vstup!S14),IF((C8="OB1"),(Vstup!S32),IF((C8="OB2"),(Vstup!S50),IF((C8="OB3"),(Vstup!S68)))))</f>
        <v>0</v>
      </c>
      <c r="H23" s="145">
        <f t="shared" si="1"/>
        <v>0</v>
      </c>
      <c r="I23" s="59">
        <f t="shared" si="0"/>
        <v>0</v>
      </c>
      <c r="J23" s="43"/>
    </row>
    <row r="24" spans="1:10" ht="14.25" customHeight="1">
      <c r="A24" s="70"/>
      <c r="B24" s="26">
        <v>9</v>
      </c>
      <c r="C24" s="204" t="b">
        <f>IF((C8="OBZ"),(Vstup!P15),IF((C8="OB1"),(Vstup!P33),IF((C8="OB2"),(Vstup!P51),IF((C8="OB3"),(Vstup!P69)))))</f>
        <v>0</v>
      </c>
      <c r="D24" s="204"/>
      <c r="E24" s="7">
        <v>0</v>
      </c>
      <c r="F24" s="7">
        <v>0</v>
      </c>
      <c r="G24" s="60" t="b">
        <f>IF((C8="OBZ"),(Vstup!S15),IF((C8="OB1"),(Vstup!S33),IF((C8="OB2"),(Vstup!S51),IF((C8="OB3"),(Vstup!S69)))))</f>
        <v>0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b">
        <f>IF((C8="OBZ"),(Vstup!P16),IF((C8="OB1"),(Vstup!P34),IF((C8="OB2"),(Vstup!P52),IF((C8="OB3"),(Vstup!P70)))))</f>
        <v>0</v>
      </c>
      <c r="D25" s="203"/>
      <c r="E25" s="8">
        <v>0</v>
      </c>
      <c r="F25" s="8">
        <v>0</v>
      </c>
      <c r="G25" s="61" t="b">
        <f>IF((C8="OBZ"),(Vstup!S16),IF((C8="OB1"),(Vstup!S34),IF((C8="OB2"),(Vstup!S52),IF((C8="OB3"),(Vstup!S70)))))</f>
        <v>0</v>
      </c>
      <c r="H25" s="146">
        <f t="shared" si="1"/>
        <v>0</v>
      </c>
      <c r="I25" s="59">
        <f t="shared" si="0"/>
        <v>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0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ageMargins left="0.78740157499999996" right="0.78740157499999996" top="0.984251969" bottom="0.984251969" header="0.4921259845" footer="0.4921259845"/>
  <pageSetup paperSize="9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>
  <sheetPr>
    <tabColor indexed="45"/>
    <pageSetUpPr autoPageBreaks="0"/>
  </sheetPr>
  <dimension ref="A1:J28"/>
  <sheetViews>
    <sheetView showGridLines="0" workbookViewId="0">
      <selection activeCell="C26" sqref="C26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>
        <f>+Vstup!B51</f>
        <v>0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>
        <f>+Vstup!C51</f>
        <v>0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>
        <f>+Vstup!D51</f>
        <v>0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>
        <f>+Vstup!E51</f>
        <v>0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06"/>
      <c r="E11" s="51" t="s">
        <v>4</v>
      </c>
      <c r="F11" s="51"/>
      <c r="G11" s="52"/>
      <c r="H11" s="53" t="b">
        <f>IF((C8="OBZ"),(Vstup!T2),IF((C8="OB1"),(Vstup!T20),IF((C8="OB2"),(Vstup!T38),IF((C8="OB3"),(Vstup!T56)))))</f>
        <v>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07"/>
      <c r="E12" s="51" t="s">
        <v>5</v>
      </c>
      <c r="F12" s="51"/>
      <c r="G12" s="52"/>
      <c r="H12" s="53" t="b">
        <f>IF((C8="OBZ"),(Vstup!T3),IF((C8="OB1"),(Vstup!T21),IF((C8="OB2"),(Vstup!T39),IF((C8="OB3"),(Vstup!T57)))))</f>
        <v>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b">
        <f>IF((C8="OBZ"),(Vstup!T4),IF((C8="OB1"),(Vstup!T22),IF((C8="OB2"),(Vstup!T40),IF((C8="OB3"),(Vstup!T58)))))</f>
        <v>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0</v>
      </c>
      <c r="E14" s="18" t="s">
        <v>70</v>
      </c>
      <c r="F14" s="18"/>
      <c r="G14" s="19"/>
      <c r="H14" s="57" t="b">
        <f>IF((C8)="OBZ",(A15),IF((C8)="OB1",(A16),IF((C8)="OB2",(A17),IF((C8)="OB3",(A18)))))</f>
        <v>0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Nehodnocen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Nehodnocen</v>
      </c>
      <c r="B16" s="69">
        <v>1</v>
      </c>
      <c r="C16" s="210" t="b">
        <f>IF((C8="OBZ"),(Vstup!P7),IF((C8="OB1"),(Vstup!P25),IF((C8="OB2"),(Vstup!P43),IF((C8="OB3"),(Vstup!P61)))))</f>
        <v>0</v>
      </c>
      <c r="D16" s="210"/>
      <c r="E16" s="9">
        <v>0</v>
      </c>
      <c r="F16" s="9">
        <v>0</v>
      </c>
      <c r="G16" s="58" t="b">
        <f>IF((C8="OBZ"),(Vstup!S7),IF((C8="OB1"),(Vstup!S25),IF((C8="OB2"),(Vstup!S43),IF((C8="OB3"),(Vstup!S61)))))</f>
        <v>0</v>
      </c>
      <c r="H16" s="144">
        <f>((E16+F16)*G16)/2</f>
        <v>0</v>
      </c>
      <c r="I16" s="59">
        <f t="shared" ref="I16:I25" si="0">IF(D16=0,E16*2,D16+E16)/2</f>
        <v>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b">
        <f>IF((C8="OBZ"),(Vstup!P8),IF((C8="OB1"),(Vstup!P26),IF((C8="OB2"),(Vstup!P44),IF((C8="OB3"),(Vstup!P62)))))</f>
        <v>0</v>
      </c>
      <c r="D17" s="211"/>
      <c r="E17" s="7">
        <v>0</v>
      </c>
      <c r="F17" s="7">
        <v>0</v>
      </c>
      <c r="G17" s="60" t="b">
        <f>IF((C8="OBZ"),(Vstup!S8),IF((C8="OB1"),(Vstup!S26),IF((C8="OB2"),(Vstup!S44),IF((C8="OB3"),(Vstup!S62)))))</f>
        <v>0</v>
      </c>
      <c r="H17" s="145">
        <f t="shared" ref="H17:H25" si="1">((E17+F17)*G17)/2</f>
        <v>0</v>
      </c>
      <c r="I17" s="59">
        <f t="shared" si="0"/>
        <v>0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b">
        <f>IF((C8="OBZ"),(Vstup!P9),IF((C8="OB1"),(Vstup!P27),IF((C8="OB2"),(Vstup!P45),IF((C8="OB3"),(Vstup!P63)))))</f>
        <v>0</v>
      </c>
      <c r="D18" s="204"/>
      <c r="E18" s="7">
        <v>0</v>
      </c>
      <c r="F18" s="7">
        <v>0</v>
      </c>
      <c r="G18" s="60" t="b">
        <f>IF((C8="OBZ"),(Vstup!S9),IF((C8="OB1"),(Vstup!S27),IF((C8="OB2"),(Vstup!S45),IF((C8="OB3"),(Vstup!S63)))))</f>
        <v>0</v>
      </c>
      <c r="H18" s="145">
        <f t="shared" si="1"/>
        <v>0</v>
      </c>
      <c r="I18" s="59">
        <f t="shared" si="0"/>
        <v>0</v>
      </c>
      <c r="J18" s="43"/>
    </row>
    <row r="19" spans="1:10" ht="14.25" customHeight="1">
      <c r="A19" s="70"/>
      <c r="B19" s="26">
        <v>4</v>
      </c>
      <c r="C19" s="204" t="b">
        <f>IF((C8="OBZ"),(Vstup!P10),IF((C8="OB1"),(Vstup!P28),IF((C8="OB2"),(Vstup!P46),IF((C8="OB3"),(Vstup!P64)))))</f>
        <v>0</v>
      </c>
      <c r="D19" s="204"/>
      <c r="E19" s="7">
        <v>0</v>
      </c>
      <c r="F19" s="7">
        <v>0</v>
      </c>
      <c r="G19" s="60" t="b">
        <f>IF((C8="OBZ"),(Vstup!S10),IF((C8="OB1"),(Vstup!S28),IF((C8="OB2"),(Vstup!S46),IF((C8="OB3"),(Vstup!S64)))))</f>
        <v>0</v>
      </c>
      <c r="H19" s="145">
        <f t="shared" si="1"/>
        <v>0</v>
      </c>
      <c r="I19" s="59">
        <f t="shared" si="0"/>
        <v>0</v>
      </c>
      <c r="J19" s="43"/>
    </row>
    <row r="20" spans="1:10" ht="14.25" customHeight="1">
      <c r="A20" s="70"/>
      <c r="B20" s="26">
        <v>5</v>
      </c>
      <c r="C20" s="204" t="b">
        <f>IF((C8="OBZ"),(Vstup!P11),IF((C8="OB1"),(Vstup!P29),IF((C8="OB2"),(Vstup!P47),IF((C8="OB3"),(Vstup!P65)))))</f>
        <v>0</v>
      </c>
      <c r="D20" s="204"/>
      <c r="E20" s="7">
        <v>0</v>
      </c>
      <c r="F20" s="7">
        <v>0</v>
      </c>
      <c r="G20" s="60" t="b">
        <f>IF((C8="OBZ"),(Vstup!S11),IF((C8="OB1"),(Vstup!S29),IF((C8="OB2"),(Vstup!S47),IF((C8="OB3"),(Vstup!S65)))))</f>
        <v>0</v>
      </c>
      <c r="H20" s="145">
        <f t="shared" si="1"/>
        <v>0</v>
      </c>
      <c r="I20" s="59">
        <f t="shared" si="0"/>
        <v>0</v>
      </c>
      <c r="J20" s="43"/>
    </row>
    <row r="21" spans="1:10" ht="14.25" customHeight="1">
      <c r="A21" s="70"/>
      <c r="B21" s="26">
        <v>6</v>
      </c>
      <c r="C21" s="204" t="b">
        <f>IF((C8="OBZ"),(Vstup!P12),IF((C8="OB1"),(Vstup!P30),IF((C8="OB2"),(Vstup!P48),IF((C8="OB3"),(Vstup!P66)))))</f>
        <v>0</v>
      </c>
      <c r="D21" s="204"/>
      <c r="E21" s="7">
        <v>0</v>
      </c>
      <c r="F21" s="7">
        <v>0</v>
      </c>
      <c r="G21" s="60" t="b">
        <f>IF((C8="OBZ"),(Vstup!S12),IF((C8="OB1"),(Vstup!S30),IF((C8="OB2"),(Vstup!S48),IF((C8="OB3"),(Vstup!S66)))))</f>
        <v>0</v>
      </c>
      <c r="H21" s="145">
        <f t="shared" si="1"/>
        <v>0</v>
      </c>
      <c r="I21" s="59">
        <f t="shared" si="0"/>
        <v>0</v>
      </c>
      <c r="J21" s="43"/>
    </row>
    <row r="22" spans="1:10" ht="14.25" customHeight="1">
      <c r="A22" s="70"/>
      <c r="B22" s="26">
        <v>7</v>
      </c>
      <c r="C22" s="204" t="b">
        <f>IF((C8="OBZ"),(Vstup!P13),IF((C8="OB1"),(Vstup!P31),IF((C8="OB2"),(Vstup!P49),IF((C8="OB3"),(Vstup!P67)))))</f>
        <v>0</v>
      </c>
      <c r="D22" s="204"/>
      <c r="E22" s="7">
        <v>0</v>
      </c>
      <c r="F22" s="7">
        <v>0</v>
      </c>
      <c r="G22" s="60" t="b">
        <f>IF((C8="OBZ"),(Vstup!S13),IF((C8="OB1"),(Vstup!S31),IF((C8="OB2"),(Vstup!S49),IF((C8="OB3"),(Vstup!S67)))))</f>
        <v>0</v>
      </c>
      <c r="H22" s="145">
        <f t="shared" si="1"/>
        <v>0</v>
      </c>
      <c r="I22" s="59">
        <f t="shared" si="0"/>
        <v>0</v>
      </c>
      <c r="J22" s="43"/>
    </row>
    <row r="23" spans="1:10" ht="14.25" customHeight="1">
      <c r="A23" s="70"/>
      <c r="B23" s="26">
        <v>8</v>
      </c>
      <c r="C23" s="204" t="b">
        <f>IF((C8="OBZ"),(Vstup!P14),IF((C8="OB1"),(Vstup!P32),IF((C8="OB2"),(Vstup!P50),IF((C8="OB3"),(Vstup!P68)))))</f>
        <v>0</v>
      </c>
      <c r="D23" s="204"/>
      <c r="E23" s="7">
        <v>0</v>
      </c>
      <c r="F23" s="7">
        <v>0</v>
      </c>
      <c r="G23" s="60" t="b">
        <f>IF((C8="OBZ"),(Vstup!S14),IF((C8="OB1"),(Vstup!S32),IF((C8="OB2"),(Vstup!S50),IF((C8="OB3"),(Vstup!S68)))))</f>
        <v>0</v>
      </c>
      <c r="H23" s="145">
        <f t="shared" si="1"/>
        <v>0</v>
      </c>
      <c r="I23" s="59">
        <f t="shared" si="0"/>
        <v>0</v>
      </c>
      <c r="J23" s="43"/>
    </row>
    <row r="24" spans="1:10" ht="14.25" customHeight="1">
      <c r="A24" s="70"/>
      <c r="B24" s="26">
        <v>9</v>
      </c>
      <c r="C24" s="204" t="b">
        <f>IF((C8="OBZ"),(Vstup!P15),IF((C8="OB1"),(Vstup!P33),IF((C8="OB2"),(Vstup!P51),IF((C8="OB3"),(Vstup!P69)))))</f>
        <v>0</v>
      </c>
      <c r="D24" s="204"/>
      <c r="E24" s="7">
        <v>0</v>
      </c>
      <c r="F24" s="7">
        <v>0</v>
      </c>
      <c r="G24" s="60" t="b">
        <f>IF((C8="OBZ"),(Vstup!S15),IF((C8="OB1"),(Vstup!S33),IF((C8="OB2"),(Vstup!S51),IF((C8="OB3"),(Vstup!S69)))))</f>
        <v>0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b">
        <f>IF((C8="OBZ"),(Vstup!P16),IF((C8="OB1"),(Vstup!P34),IF((C8="OB2"),(Vstup!P52),IF((C8="OB3"),(Vstup!P70)))))</f>
        <v>0</v>
      </c>
      <c r="D25" s="203"/>
      <c r="E25" s="8">
        <v>0</v>
      </c>
      <c r="F25" s="8">
        <v>0</v>
      </c>
      <c r="G25" s="61" t="b">
        <f>IF((C8="OBZ"),(Vstup!S16),IF((C8="OB1"),(Vstup!S34),IF((C8="OB2"),(Vstup!S52),IF((C8="OB3"),(Vstup!S70)))))</f>
        <v>0</v>
      </c>
      <c r="H25" s="146">
        <f t="shared" si="1"/>
        <v>0</v>
      </c>
      <c r="I25" s="59">
        <f t="shared" si="0"/>
        <v>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0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ageMargins left="0.78740157499999996" right="0.78740157499999996" top="0.984251969" bottom="0.984251969" header="0.4921259845" footer="0.4921259845"/>
  <pageSetup paperSize="9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45"/>
    <pageSetUpPr autoPageBreaks="0" fitToPage="1"/>
  </sheetPr>
  <dimension ref="A1:J27"/>
  <sheetViews>
    <sheetView showGridLines="0" topLeftCell="A4" workbookViewId="0">
      <selection activeCell="E17" sqref="E17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 t="str">
        <f>+Vstup!B5</f>
        <v>Konopáčová Anna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 t="str">
        <f>+Vstup!C5</f>
        <v>Catch me Dajavera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 t="str">
        <f>+Vstup!D5</f>
        <v>border kolie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 t="str">
        <f>+Vstup!E5</f>
        <v>OB1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str">
        <f>IF((C8="OBZ"),(Vstup!T2),IF((C8="OB1"),(Vstup!T20),IF((C8="OB2"),(Vstup!T38),IF((C8="OB3"),(Vstup!T56)))))</f>
        <v>280,0 - 224,0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str">
        <f>IF((C8="OBZ"),(Vstup!T3),IF((C8="OB1"),(Vstup!T21),IF((C8="OB2"),(Vstup!T39),IF((C8="OB3"),(Vstup!T57)))))</f>
        <v>223,9 - 196,0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str">
        <f>IF((C8="OBZ"),(Vstup!T4),IF((C8="OB1"),(Vstup!T22),IF((C8="OB2"),(Vstup!T40),IF((C8="OB3"),(Vstup!T58)))))</f>
        <v>195,9 - 140,0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174.25</v>
      </c>
      <c r="E14" s="18" t="s">
        <v>70</v>
      </c>
      <c r="F14" s="18"/>
      <c r="G14" s="19"/>
      <c r="H14" s="57" t="str">
        <f>IF((C8)="OBZ",(A15),IF((C8)="OB1",(A16),IF((C8)="OB2",(A17),IF((C8)="OB3",(A18)))))</f>
        <v>Dobrý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Dobrý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Dobrý</v>
      </c>
      <c r="B16" s="69">
        <v>1</v>
      </c>
      <c r="C16" s="210" t="str">
        <f>IF((C8="OBZ"),(Vstup!P7),IF((C8="OB1"),(Vstup!P25),IF((C8="OB2"),(Vstup!P43),IF((C8="OB3"),(Vstup!P61)))))</f>
        <v>Odložení vleže ve skupině</v>
      </c>
      <c r="D16" s="210"/>
      <c r="E16" s="9">
        <v>10</v>
      </c>
      <c r="F16" s="9">
        <v>8.5</v>
      </c>
      <c r="G16" s="58">
        <f>IF((C8="OBZ"),(Vstup!S7),IF((C8="OB1"),(Vstup!S25),IF((C8="OB2"),(Vstup!S43),IF((C8="OB3"),(Vstup!S61)))))</f>
        <v>3</v>
      </c>
      <c r="H16" s="144">
        <f>((E16+F16)*G16)/2</f>
        <v>27.75</v>
      </c>
      <c r="I16" s="59">
        <f t="shared" ref="I16:I25" si="0">IF(D16=0,E16*2,D16+E16)/2</f>
        <v>10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str">
        <f>IF((C8="OBZ"),(Vstup!P8),IF((C8="OB1"),(Vstup!P26),IF((C8="OB2"),(Vstup!P44),IF((C8="OB3"),(Vstup!P62)))))</f>
        <v>Aport</v>
      </c>
      <c r="D17" s="211"/>
      <c r="E17" s="7">
        <v>0</v>
      </c>
      <c r="F17" s="7">
        <v>0</v>
      </c>
      <c r="G17" s="60">
        <f>IF((C8="OBZ"),(Vstup!S8),IF((C8="OB1"),(Vstup!S26),IF((C8="OB2"),(Vstup!S44),IF((C8="OB3"),(Vstup!S62)))))</f>
        <v>3</v>
      </c>
      <c r="H17" s="145">
        <f t="shared" ref="H17:H25" si="1">((E17+F17)*G17)/2</f>
        <v>0</v>
      </c>
      <c r="I17" s="59">
        <f t="shared" si="0"/>
        <v>0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str">
        <f>IF((C8="OBZ"),(Vstup!P9),IF((C8="OB1"),(Vstup!P27),IF((C8="OB2"),(Vstup!P45),IF((C8="OB3"),(Vstup!P63)))))</f>
        <v>Odložení za chůze do stoje</v>
      </c>
      <c r="D18" s="204"/>
      <c r="E18" s="7">
        <v>7.5</v>
      </c>
      <c r="F18" s="7">
        <v>8</v>
      </c>
      <c r="G18" s="60">
        <f>IF((C8="OBZ"),(Vstup!S9),IF((C8="OB1"),(Vstup!S27),IF((C8="OB2"),(Vstup!S45),IF((C8="OB3"),(Vstup!S63)))))</f>
        <v>2</v>
      </c>
      <c r="H18" s="145">
        <f t="shared" si="1"/>
        <v>15.5</v>
      </c>
      <c r="I18" s="59">
        <f t="shared" si="0"/>
        <v>7.5</v>
      </c>
      <c r="J18" s="43"/>
    </row>
    <row r="19" spans="1:10" ht="14.25" customHeight="1">
      <c r="A19" s="70"/>
      <c r="B19" s="26">
        <v>4</v>
      </c>
      <c r="C19" s="204" t="str">
        <f>IF((C8="OBZ"),(Vstup!P10),IF((C8="OB1"),(Vstup!P28),IF((C8="OB2"),(Vstup!P46),IF((C8="OB3"),(Vstup!P64)))))</f>
        <v xml:space="preserve">Odložení za chůze do sedu </v>
      </c>
      <c r="D19" s="204"/>
      <c r="E19" s="7">
        <v>6.5</v>
      </c>
      <c r="F19" s="7">
        <v>7.5</v>
      </c>
      <c r="G19" s="60">
        <f>IF((C8="OBZ"),(Vstup!S10),IF((C8="OB1"),(Vstup!S28),IF((C8="OB2"),(Vstup!S46),IF((C8="OB3"),(Vstup!S64)))))</f>
        <v>2</v>
      </c>
      <c r="H19" s="145">
        <f t="shared" si="1"/>
        <v>14</v>
      </c>
      <c r="I19" s="59">
        <f t="shared" si="0"/>
        <v>6.5</v>
      </c>
      <c r="J19" s="43"/>
    </row>
    <row r="20" spans="1:10" ht="14.25" customHeight="1">
      <c r="A20" s="70"/>
      <c r="B20" s="26">
        <v>5</v>
      </c>
      <c r="C20" s="204" t="str">
        <f>IF((C8="OBZ"),(Vstup!P11),IF((C8="OB1"),(Vstup!P29),IF((C8="OB2"),(Vstup!P47),IF((C8="OB3"),(Vstup!P65)))))</f>
        <v>Chůze u nohy</v>
      </c>
      <c r="D20" s="204"/>
      <c r="E20" s="7">
        <v>5</v>
      </c>
      <c r="F20" s="7">
        <v>5.5</v>
      </c>
      <c r="G20" s="60">
        <f>IF((C8="OBZ"),(Vstup!S11),IF((C8="OB1"),(Vstup!S29),IF((C8="OB2"),(Vstup!S47),IF((C8="OB3"),(Vstup!S65)))))</f>
        <v>3</v>
      </c>
      <c r="H20" s="145">
        <f t="shared" si="1"/>
        <v>15.75</v>
      </c>
      <c r="I20" s="59">
        <f t="shared" si="0"/>
        <v>5</v>
      </c>
      <c r="J20" s="43"/>
    </row>
    <row r="21" spans="1:10" ht="14.25" customHeight="1">
      <c r="A21" s="70"/>
      <c r="B21" s="26">
        <v>6</v>
      </c>
      <c r="C21" s="204" t="str">
        <f>IF((C8="OBZ"),(Vstup!P12),IF((C8="OB1"),(Vstup!P30),IF((C8="OB2"),(Vstup!P48),IF((C8="OB3"),(Vstup!P66)))))</f>
        <v>Ovladatelnost na dálku</v>
      </c>
      <c r="D21" s="204"/>
      <c r="E21" s="7">
        <v>0</v>
      </c>
      <c r="F21" s="7">
        <v>0</v>
      </c>
      <c r="G21" s="60">
        <f>IF((C8="OBZ"),(Vstup!S12),IF((C8="OB1"),(Vstup!S30),IF((C8="OB2"),(Vstup!S48),IF((C8="OB3"),(Vstup!S66)))))</f>
        <v>3</v>
      </c>
      <c r="H21" s="145">
        <f t="shared" si="1"/>
        <v>0</v>
      </c>
      <c r="I21" s="59">
        <f t="shared" si="0"/>
        <v>0</v>
      </c>
      <c r="J21" s="43"/>
    </row>
    <row r="22" spans="1:10" ht="14.25" customHeight="1">
      <c r="A22" s="70"/>
      <c r="B22" s="26">
        <v>7</v>
      </c>
      <c r="C22" s="204" t="str">
        <f>IF((C8="OBZ"),(Vstup!P13),IF((C8="OB1"),(Vstup!P31),IF((C8="OB2"),(Vstup!P49),IF((C8="OB3"),(Vstup!P67)))))</f>
        <v>Přivolání</v>
      </c>
      <c r="D22" s="204"/>
      <c r="E22" s="7">
        <v>7.5</v>
      </c>
      <c r="F22" s="7">
        <v>8</v>
      </c>
      <c r="G22" s="60">
        <f>IF((C8="OBZ"),(Vstup!S13),IF((C8="OB1"),(Vstup!S31),IF((C8="OB2"),(Vstup!S49),IF((C8="OB3"),(Vstup!S67)))))</f>
        <v>3</v>
      </c>
      <c r="H22" s="145">
        <f t="shared" si="1"/>
        <v>23.25</v>
      </c>
      <c r="I22" s="59">
        <f t="shared" si="0"/>
        <v>7.5</v>
      </c>
      <c r="J22" s="43"/>
    </row>
    <row r="23" spans="1:10" ht="14.25" customHeight="1">
      <c r="A23" s="70"/>
      <c r="B23" s="26">
        <v>8</v>
      </c>
      <c r="C23" s="204" t="str">
        <f>IF((C8="OBZ"),(Vstup!P14),IF((C8="OB1"),(Vstup!P32),IF((C8="OB2"),(Vstup!P50),IF((C8="OB3"),(Vstup!P68)))))</f>
        <v>Skok přes překážku</v>
      </c>
      <c r="D23" s="204"/>
      <c r="E23" s="7">
        <v>9</v>
      </c>
      <c r="F23" s="7">
        <v>8</v>
      </c>
      <c r="G23" s="60">
        <f>IF((C8="OBZ"),(Vstup!S14),IF((C8="OB1"),(Vstup!S32),IF((C8="OB2"),(Vstup!S50),IF((C8="OB3"),(Vstup!S68)))))</f>
        <v>3</v>
      </c>
      <c r="H23" s="145">
        <f t="shared" si="1"/>
        <v>25.5</v>
      </c>
      <c r="I23" s="59">
        <f t="shared" si="0"/>
        <v>9</v>
      </c>
      <c r="J23" s="43"/>
    </row>
    <row r="24" spans="1:10" ht="14.25" customHeight="1">
      <c r="A24" s="70"/>
      <c r="B24" s="26">
        <v>9</v>
      </c>
      <c r="C24" s="204" t="str">
        <f>IF((C8="OBZ"),(Vstup!P15),IF((C8="OB1"),(Vstup!P33),IF((C8="OB2"),(Vstup!P51),IF((C8="OB3"),(Vstup!P69)))))</f>
        <v>Vyslání do čtverce</v>
      </c>
      <c r="D24" s="204"/>
      <c r="E24" s="7">
        <v>8.5</v>
      </c>
      <c r="F24" s="7">
        <v>8.5</v>
      </c>
      <c r="G24" s="60">
        <f>IF((C8="OBZ"),(Vstup!S15),IF((C8="OB1"),(Vstup!S33),IF((C8="OB2"),(Vstup!S51),IF((C8="OB3"),(Vstup!S69)))))</f>
        <v>4</v>
      </c>
      <c r="H24" s="145">
        <f t="shared" si="1"/>
        <v>34</v>
      </c>
      <c r="I24" s="59">
        <f t="shared" si="0"/>
        <v>8.5</v>
      </c>
      <c r="J24" s="43"/>
    </row>
    <row r="25" spans="1:10" ht="14.25" customHeight="1" thickBot="1">
      <c r="A25" s="70"/>
      <c r="B25" s="71">
        <v>10</v>
      </c>
      <c r="C25" s="203" t="str">
        <f>IF((C8="OBZ"),(Vstup!P16),IF((C8="OB1"),(Vstup!P34),IF((C8="OB2"),(Vstup!P52),IF((C8="OB3"),(Vstup!P70)))))</f>
        <v>Všeobecný dojem</v>
      </c>
      <c r="D25" s="203"/>
      <c r="E25" s="8">
        <v>8.5</v>
      </c>
      <c r="F25" s="8">
        <v>10</v>
      </c>
      <c r="G25" s="61">
        <f>IF((C8="OBZ"),(Vstup!S16),IF((C8="OB1"),(Vstup!S34),IF((C8="OB2"),(Vstup!S52),IF((C8="OB3"),(Vstup!S70)))))</f>
        <v>2</v>
      </c>
      <c r="H25" s="146">
        <f t="shared" si="1"/>
        <v>18.5</v>
      </c>
      <c r="I25" s="59">
        <f t="shared" si="0"/>
        <v>8.5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174.25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3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45"/>
    <pageSetUpPr autoPageBreaks="0" fitToPage="1"/>
  </sheetPr>
  <dimension ref="A1:J28"/>
  <sheetViews>
    <sheetView showGridLines="0" topLeftCell="A5" workbookViewId="0">
      <selection activeCell="E24" sqref="E24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 t="str">
        <f>+Vstup!B6</f>
        <v>Horáčková Daniela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 t="str">
        <f>+Vstup!C6</f>
        <v>Felicity Čierna Hviezda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 t="str">
        <f>+Vstup!D6</f>
        <v>bernský salašnický pes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 t="str">
        <f>+Vstup!E6</f>
        <v>OB1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str">
        <f>IF((C8="OBZ"),(Vstup!T2),IF((C8="OB1"),(Vstup!T20),IF((C8="OB2"),(Vstup!T38),IF((C8="OB3"),(Vstup!T56)))))</f>
        <v>280,0 - 224,0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str">
        <f>IF((C8="OBZ"),(Vstup!T3),IF((C8="OB1"),(Vstup!T21),IF((C8="OB2"),(Vstup!T39),IF((C8="OB3"),(Vstup!T57)))))</f>
        <v>223,9 - 196,0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str">
        <f>IF((C8="OBZ"),(Vstup!T4),IF((C8="OB1"),(Vstup!T22),IF((C8="OB2"),(Vstup!T40),IF((C8="OB3"),(Vstup!T58)))))</f>
        <v>195,9 - 140,0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222.75</v>
      </c>
      <c r="E14" s="18" t="s">
        <v>70</v>
      </c>
      <c r="F14" s="18"/>
      <c r="G14" s="19"/>
      <c r="H14" s="57" t="str">
        <f>IF((C8)="OBZ",(A15),IF((C8)="OB1",(A16),IF((C8)="OB2",(A17),IF((C8)="OB3",(A18)))))</f>
        <v>Velmi dobrý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Velmi dobrý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Velmi dobrý</v>
      </c>
      <c r="B16" s="69">
        <v>1</v>
      </c>
      <c r="C16" s="210" t="str">
        <f>IF((C8="OBZ"),(Vstup!P7),IF((C8="OB1"),(Vstup!P25),IF((C8="OB2"),(Vstup!P43),IF((C8="OB3"),(Vstup!P61)))))</f>
        <v>Odložení vleže ve skupině</v>
      </c>
      <c r="D16" s="210"/>
      <c r="E16" s="9">
        <v>10</v>
      </c>
      <c r="F16" s="9">
        <v>9.5</v>
      </c>
      <c r="G16" s="58">
        <f>IF((C8="OBZ"),(Vstup!S7),IF((C8="OB1"),(Vstup!S25),IF((C8="OB2"),(Vstup!S43),IF((C8="OB3"),(Vstup!S61)))))</f>
        <v>3</v>
      </c>
      <c r="H16" s="144">
        <f>((E16+F16)*G16)/2</f>
        <v>29.25</v>
      </c>
      <c r="I16" s="59">
        <f t="shared" ref="I16:I25" si="0">IF(D16=0,E16*2,D16+E16)/2</f>
        <v>10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Dobrý</v>
      </c>
      <c r="B17" s="26">
        <v>2</v>
      </c>
      <c r="C17" s="211" t="str">
        <f>IF((C8="OBZ"),(Vstup!P8),IF((C8="OB1"),(Vstup!P26),IF((C8="OB2"),(Vstup!P44),IF((C8="OB3"),(Vstup!P62)))))</f>
        <v>Aport</v>
      </c>
      <c r="D17" s="211"/>
      <c r="E17" s="7">
        <v>6</v>
      </c>
      <c r="F17" s="7">
        <v>7.5</v>
      </c>
      <c r="G17" s="60">
        <f>IF((C8="OBZ"),(Vstup!S8),IF((C8="OB1"),(Vstup!S26),IF((C8="OB2"),(Vstup!S44),IF((C8="OB3"),(Vstup!S62)))))</f>
        <v>3</v>
      </c>
      <c r="H17" s="145">
        <f t="shared" ref="H17:H25" si="1">((E17+F17)*G17)/2</f>
        <v>20.25</v>
      </c>
      <c r="I17" s="59">
        <f t="shared" si="0"/>
        <v>6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Dobrý</v>
      </c>
      <c r="B18" s="26">
        <v>3</v>
      </c>
      <c r="C18" s="204" t="str">
        <f>IF((C8="OBZ"),(Vstup!P9),IF((C8="OB1"),(Vstup!P27),IF((C8="OB2"),(Vstup!P45),IF((C8="OB3"),(Vstup!P63)))))</f>
        <v>Odložení za chůze do stoje</v>
      </c>
      <c r="D18" s="204"/>
      <c r="E18" s="7">
        <v>9.5</v>
      </c>
      <c r="F18" s="7">
        <v>8</v>
      </c>
      <c r="G18" s="60">
        <f>IF((C8="OBZ"),(Vstup!S9),IF((C8="OB1"),(Vstup!S27),IF((C8="OB2"),(Vstup!S45),IF((C8="OB3"),(Vstup!S63)))))</f>
        <v>2</v>
      </c>
      <c r="H18" s="145">
        <f t="shared" si="1"/>
        <v>17.5</v>
      </c>
      <c r="I18" s="59">
        <f t="shared" si="0"/>
        <v>9.5</v>
      </c>
      <c r="J18" s="43"/>
    </row>
    <row r="19" spans="1:10" ht="14.25" customHeight="1">
      <c r="A19" s="70"/>
      <c r="B19" s="26">
        <v>4</v>
      </c>
      <c r="C19" s="204" t="str">
        <f>IF((C8="OBZ"),(Vstup!P10),IF((C8="OB1"),(Vstup!P28),IF((C8="OB2"),(Vstup!P46),IF((C8="OB3"),(Vstup!P64)))))</f>
        <v xml:space="preserve">Odložení za chůze do sedu </v>
      </c>
      <c r="D19" s="204"/>
      <c r="E19" s="7">
        <v>7</v>
      </c>
      <c r="F19" s="7">
        <v>8</v>
      </c>
      <c r="G19" s="60">
        <f>IF((C8="OBZ"),(Vstup!S10),IF((C8="OB1"),(Vstup!S28),IF((C8="OB2"),(Vstup!S46),IF((C8="OB3"),(Vstup!S64)))))</f>
        <v>2</v>
      </c>
      <c r="H19" s="145">
        <f t="shared" si="1"/>
        <v>15</v>
      </c>
      <c r="I19" s="59">
        <f t="shared" si="0"/>
        <v>7</v>
      </c>
      <c r="J19" s="43"/>
    </row>
    <row r="20" spans="1:10" ht="14.25" customHeight="1">
      <c r="A20" s="70"/>
      <c r="B20" s="26">
        <v>5</v>
      </c>
      <c r="C20" s="204" t="str">
        <f>IF((C8="OBZ"),(Vstup!P11),IF((C8="OB1"),(Vstup!P29),IF((C8="OB2"),(Vstup!P47),IF((C8="OB3"),(Vstup!P65)))))</f>
        <v>Chůze u nohy</v>
      </c>
      <c r="D20" s="204"/>
      <c r="E20" s="7">
        <v>0</v>
      </c>
      <c r="F20" s="7">
        <v>6</v>
      </c>
      <c r="G20" s="60">
        <f>IF((C8="OBZ"),(Vstup!S11),IF((C8="OB1"),(Vstup!S29),IF((C8="OB2"),(Vstup!S47),IF((C8="OB3"),(Vstup!S65)))))</f>
        <v>3</v>
      </c>
      <c r="H20" s="145">
        <f t="shared" si="1"/>
        <v>9</v>
      </c>
      <c r="I20" s="59">
        <f t="shared" si="0"/>
        <v>0</v>
      </c>
      <c r="J20" s="43"/>
    </row>
    <row r="21" spans="1:10" ht="14.25" customHeight="1">
      <c r="A21" s="70"/>
      <c r="B21" s="26">
        <v>6</v>
      </c>
      <c r="C21" s="204" t="str">
        <f>IF((C8="OBZ"),(Vstup!P12),IF((C8="OB1"),(Vstup!P30),IF((C8="OB2"),(Vstup!P48),IF((C8="OB3"),(Vstup!P66)))))</f>
        <v>Ovladatelnost na dálku</v>
      </c>
      <c r="D21" s="204"/>
      <c r="E21" s="7">
        <v>10</v>
      </c>
      <c r="F21" s="7">
        <v>9.5</v>
      </c>
      <c r="G21" s="60">
        <f>IF((C8="OBZ"),(Vstup!S12),IF((C8="OB1"),(Vstup!S30),IF((C8="OB2"),(Vstup!S48),IF((C8="OB3"),(Vstup!S66)))))</f>
        <v>3</v>
      </c>
      <c r="H21" s="145">
        <f t="shared" si="1"/>
        <v>29.25</v>
      </c>
      <c r="I21" s="59">
        <f t="shared" si="0"/>
        <v>10</v>
      </c>
      <c r="J21" s="43"/>
    </row>
    <row r="22" spans="1:10" ht="14.25" customHeight="1">
      <c r="A22" s="70"/>
      <c r="B22" s="26">
        <v>7</v>
      </c>
      <c r="C22" s="204" t="str">
        <f>IF((C8="OBZ"),(Vstup!P13),IF((C8="OB1"),(Vstup!P31),IF((C8="OB2"),(Vstup!P49),IF((C8="OB3"),(Vstup!P67)))))</f>
        <v>Přivolání</v>
      </c>
      <c r="D22" s="204"/>
      <c r="E22" s="7">
        <v>8</v>
      </c>
      <c r="F22" s="7">
        <v>9.5</v>
      </c>
      <c r="G22" s="60">
        <f>IF((C8="OBZ"),(Vstup!S13),IF((C8="OB1"),(Vstup!S31),IF((C8="OB2"),(Vstup!S49),IF((C8="OB3"),(Vstup!S67)))))</f>
        <v>3</v>
      </c>
      <c r="H22" s="145">
        <f t="shared" si="1"/>
        <v>26.25</v>
      </c>
      <c r="I22" s="59">
        <f t="shared" si="0"/>
        <v>8</v>
      </c>
      <c r="J22" s="43"/>
    </row>
    <row r="23" spans="1:10" ht="14.25" customHeight="1">
      <c r="A23" s="70"/>
      <c r="B23" s="26">
        <v>8</v>
      </c>
      <c r="C23" s="204" t="str">
        <f>IF((C8="OBZ"),(Vstup!P14),IF((C8="OB1"),(Vstup!P32),IF((C8="OB2"),(Vstup!P50),IF((C8="OB3"),(Vstup!P68)))))</f>
        <v>Skok přes překážku</v>
      </c>
      <c r="D23" s="204"/>
      <c r="E23" s="7">
        <v>9.5</v>
      </c>
      <c r="F23" s="7">
        <v>8</v>
      </c>
      <c r="G23" s="60">
        <f>IF((C8="OBZ"),(Vstup!S14),IF((C8="OB1"),(Vstup!S32),IF((C8="OB2"),(Vstup!S50),IF((C8="OB3"),(Vstup!S68)))))</f>
        <v>3</v>
      </c>
      <c r="H23" s="145">
        <f t="shared" si="1"/>
        <v>26.25</v>
      </c>
      <c r="I23" s="59">
        <f t="shared" si="0"/>
        <v>9.5</v>
      </c>
      <c r="J23" s="43"/>
    </row>
    <row r="24" spans="1:10" ht="14.25" customHeight="1">
      <c r="A24" s="70"/>
      <c r="B24" s="26">
        <v>9</v>
      </c>
      <c r="C24" s="204" t="str">
        <f>IF((C8="OBZ"),(Vstup!P15),IF((C8="OB1"),(Vstup!P33),IF((C8="OB2"),(Vstup!P51),IF((C8="OB3"),(Vstup!P69)))))</f>
        <v>Vyslání do čtverce</v>
      </c>
      <c r="D24" s="204"/>
      <c r="E24" s="7">
        <v>7</v>
      </c>
      <c r="F24" s="7">
        <v>8</v>
      </c>
      <c r="G24" s="60">
        <f>IF((C8="OBZ"),(Vstup!S15),IF((C8="OB1"),(Vstup!S33),IF((C8="OB2"),(Vstup!S51),IF((C8="OB3"),(Vstup!S69)))))</f>
        <v>4</v>
      </c>
      <c r="H24" s="145">
        <f t="shared" si="1"/>
        <v>30</v>
      </c>
      <c r="I24" s="59">
        <f t="shared" si="0"/>
        <v>7</v>
      </c>
      <c r="J24" s="43"/>
    </row>
    <row r="25" spans="1:10" ht="14.25" customHeight="1" thickBot="1">
      <c r="A25" s="70"/>
      <c r="B25" s="71">
        <v>10</v>
      </c>
      <c r="C25" s="203" t="str">
        <f>IF((C8="OBZ"),(Vstup!P16),IF((C8="OB1"),(Vstup!P34),IF((C8="OB2"),(Vstup!P52),IF((C8="OB3"),(Vstup!P70)))))</f>
        <v>Všeobecný dojem</v>
      </c>
      <c r="D25" s="203"/>
      <c r="E25" s="8">
        <v>10</v>
      </c>
      <c r="F25" s="8">
        <v>10</v>
      </c>
      <c r="G25" s="61">
        <f>IF((C8="OBZ"),(Vstup!S16),IF((C8="OB1"),(Vstup!S34),IF((C8="OB2"),(Vstup!S52),IF((C8="OB3"),(Vstup!S70)))))</f>
        <v>2</v>
      </c>
      <c r="H25" s="146">
        <f t="shared" si="1"/>
        <v>20</v>
      </c>
      <c r="I25" s="59">
        <f t="shared" si="0"/>
        <v>10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222.75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3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45"/>
    <pageSetUpPr autoPageBreaks="0" fitToPage="1"/>
  </sheetPr>
  <dimension ref="A1:J28"/>
  <sheetViews>
    <sheetView showGridLines="0" topLeftCell="A5" workbookViewId="0">
      <selection activeCell="E25" sqref="E25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 t="str">
        <f>+Vstup!B7</f>
        <v>Štolová Petra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 t="str">
        <f>+Vstup!C7</f>
        <v>Bárny Gold luck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 t="str">
        <f>+Vstup!D7</f>
        <v>zlatý retrívr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 t="str">
        <f>+Vstup!E7</f>
        <v>OB1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str">
        <f>IF((C8="OBZ"),(Vstup!T2),IF((C8="OB1"),(Vstup!T20),IF((C8="OB2"),(Vstup!T38),IF((C8="OB3"),(Vstup!T56)))))</f>
        <v>280,0 - 224,0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str">
        <f>IF((C8="OBZ"),(Vstup!T3),IF((C8="OB1"),(Vstup!T21),IF((C8="OB2"),(Vstup!T39),IF((C8="OB3"),(Vstup!T57)))))</f>
        <v>223,9 - 196,0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str">
        <f>IF((C8="OBZ"),(Vstup!T4),IF((C8="OB1"),(Vstup!T22),IF((C8="OB2"),(Vstup!T40),IF((C8="OB3"),(Vstup!T58)))))</f>
        <v>195,9 - 140,0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206.25</v>
      </c>
      <c r="E14" s="18" t="s">
        <v>70</v>
      </c>
      <c r="F14" s="18"/>
      <c r="G14" s="19"/>
      <c r="H14" s="57" t="str">
        <f>IF((C8)="OBZ",(A15),IF((C8)="OB1",(A16),IF((C8)="OB2",(A17),IF((C8)="OB3",(A18)))))</f>
        <v>Velmi dobrý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Velmi dobrý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Velmi dobrý</v>
      </c>
      <c r="B16" s="69">
        <v>1</v>
      </c>
      <c r="C16" s="210" t="str">
        <f>IF((C8="OBZ"),(Vstup!P7),IF((C8="OB1"),(Vstup!P25),IF((C8="OB2"),(Vstup!P43),IF((C8="OB3"),(Vstup!P61)))))</f>
        <v>Odložení vleže ve skupině</v>
      </c>
      <c r="D16" s="210"/>
      <c r="E16" s="9">
        <v>9.5</v>
      </c>
      <c r="F16" s="9">
        <v>10</v>
      </c>
      <c r="G16" s="58">
        <f>IF((C8="OBZ"),(Vstup!S7),IF((C8="OB1"),(Vstup!S25),IF((C8="OB2"),(Vstup!S43),IF((C8="OB3"),(Vstup!S61)))))</f>
        <v>3</v>
      </c>
      <c r="H16" s="144">
        <f>((E16+F16)*G16)/2</f>
        <v>29.25</v>
      </c>
      <c r="I16" s="59">
        <f t="shared" ref="I16:I25" si="0">IF(D16=0,E16*2,D16+E16)/2</f>
        <v>9.5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Dobrý</v>
      </c>
      <c r="B17" s="26">
        <v>2</v>
      </c>
      <c r="C17" s="211" t="str">
        <f>IF((C8="OBZ"),(Vstup!P8),IF((C8="OB1"),(Vstup!P26),IF((C8="OB2"),(Vstup!P44),IF((C8="OB3"),(Vstup!P62)))))</f>
        <v>Aport</v>
      </c>
      <c r="D17" s="211"/>
      <c r="E17" s="7">
        <v>7.5</v>
      </c>
      <c r="F17" s="7">
        <v>9.5</v>
      </c>
      <c r="G17" s="60">
        <f>IF((C8="OBZ"),(Vstup!S8),IF((C8="OB1"),(Vstup!S26),IF((C8="OB2"),(Vstup!S44),IF((C8="OB3"),(Vstup!S62)))))</f>
        <v>3</v>
      </c>
      <c r="H17" s="145">
        <f t="shared" ref="H17:H25" si="1">((E17+F17)*G17)/2</f>
        <v>25.5</v>
      </c>
      <c r="I17" s="59">
        <f t="shared" si="0"/>
        <v>7.5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Dobrý</v>
      </c>
      <c r="B18" s="26">
        <v>3</v>
      </c>
      <c r="C18" s="204" t="str">
        <f>IF((C8="OBZ"),(Vstup!P9),IF((C8="OB1"),(Vstup!P27),IF((C8="OB2"),(Vstup!P45),IF((C8="OB3"),(Vstup!P63)))))</f>
        <v>Odložení za chůze do stoje</v>
      </c>
      <c r="D18" s="204"/>
      <c r="E18" s="7">
        <v>7</v>
      </c>
      <c r="F18" s="7">
        <v>7.5</v>
      </c>
      <c r="G18" s="60">
        <f>IF((C8="OBZ"),(Vstup!S9),IF((C8="OB1"),(Vstup!S27),IF((C8="OB2"),(Vstup!S45),IF((C8="OB3"),(Vstup!S63)))))</f>
        <v>2</v>
      </c>
      <c r="H18" s="145">
        <f t="shared" si="1"/>
        <v>14.5</v>
      </c>
      <c r="I18" s="59">
        <f t="shared" si="0"/>
        <v>7</v>
      </c>
      <c r="J18" s="43"/>
    </row>
    <row r="19" spans="1:10" ht="14.25" customHeight="1">
      <c r="A19" s="70"/>
      <c r="B19" s="26">
        <v>4</v>
      </c>
      <c r="C19" s="204" t="str">
        <f>IF((C8="OBZ"),(Vstup!P10),IF((C8="OB1"),(Vstup!P28),IF((C8="OB2"),(Vstup!P46),IF((C8="OB3"),(Vstup!P64)))))</f>
        <v xml:space="preserve">Odložení za chůze do sedu </v>
      </c>
      <c r="D19" s="204"/>
      <c r="E19" s="7">
        <v>7.5</v>
      </c>
      <c r="F19" s="7">
        <v>9</v>
      </c>
      <c r="G19" s="60">
        <f>IF((C8="OBZ"),(Vstup!S10),IF((C8="OB1"),(Vstup!S28),IF((C8="OB2"),(Vstup!S46),IF((C8="OB3"),(Vstup!S64)))))</f>
        <v>2</v>
      </c>
      <c r="H19" s="145">
        <f t="shared" si="1"/>
        <v>16.5</v>
      </c>
      <c r="I19" s="59">
        <f t="shared" si="0"/>
        <v>7.5</v>
      </c>
      <c r="J19" s="43"/>
    </row>
    <row r="20" spans="1:10" ht="14.25" customHeight="1">
      <c r="A20" s="70"/>
      <c r="B20" s="26">
        <v>5</v>
      </c>
      <c r="C20" s="204" t="str">
        <f>IF((C8="OBZ"),(Vstup!P11),IF((C8="OB1"),(Vstup!P29),IF((C8="OB2"),(Vstup!P47),IF((C8="OB3"),(Vstup!P65)))))</f>
        <v>Chůze u nohy</v>
      </c>
      <c r="D20" s="204"/>
      <c r="E20" s="7">
        <v>6.5</v>
      </c>
      <c r="F20" s="7">
        <v>6.5</v>
      </c>
      <c r="G20" s="60">
        <f>IF((C8="OBZ"),(Vstup!S11),IF((C8="OB1"),(Vstup!S29),IF((C8="OB2"),(Vstup!S47),IF((C8="OB3"),(Vstup!S65)))))</f>
        <v>3</v>
      </c>
      <c r="H20" s="145">
        <f t="shared" si="1"/>
        <v>19.5</v>
      </c>
      <c r="I20" s="59">
        <f t="shared" si="0"/>
        <v>6.5</v>
      </c>
      <c r="J20" s="43"/>
    </row>
    <row r="21" spans="1:10" ht="14.25" customHeight="1">
      <c r="A21" s="70"/>
      <c r="B21" s="26">
        <v>6</v>
      </c>
      <c r="C21" s="204" t="str">
        <f>IF((C8="OBZ"),(Vstup!P12),IF((C8="OB1"),(Vstup!P30),IF((C8="OB2"),(Vstup!P48),IF((C8="OB3"),(Vstup!P66)))))</f>
        <v>Ovladatelnost na dálku</v>
      </c>
      <c r="D21" s="204"/>
      <c r="E21" s="7">
        <v>9</v>
      </c>
      <c r="F21" s="7">
        <v>8.5</v>
      </c>
      <c r="G21" s="60">
        <f>IF((C8="OBZ"),(Vstup!S12),IF((C8="OB1"),(Vstup!S30),IF((C8="OB2"),(Vstup!S48),IF((C8="OB3"),(Vstup!S66)))))</f>
        <v>3</v>
      </c>
      <c r="H21" s="145">
        <f t="shared" si="1"/>
        <v>26.25</v>
      </c>
      <c r="I21" s="59">
        <f t="shared" si="0"/>
        <v>9</v>
      </c>
      <c r="J21" s="43"/>
    </row>
    <row r="22" spans="1:10" ht="14.25" customHeight="1">
      <c r="A22" s="70"/>
      <c r="B22" s="26">
        <v>7</v>
      </c>
      <c r="C22" s="204" t="str">
        <f>IF((C8="OBZ"),(Vstup!P13),IF((C8="OB1"),(Vstup!P31),IF((C8="OB2"),(Vstup!P49),IF((C8="OB3"),(Vstup!P67)))))</f>
        <v>Přivolání</v>
      </c>
      <c r="D22" s="204"/>
      <c r="E22" s="7">
        <v>8</v>
      </c>
      <c r="F22" s="7">
        <v>9</v>
      </c>
      <c r="G22" s="60">
        <f>IF((C8="OBZ"),(Vstup!S13),IF((C8="OB1"),(Vstup!S31),IF((C8="OB2"),(Vstup!S49),IF((C8="OB3"),(Vstup!S67)))))</f>
        <v>3</v>
      </c>
      <c r="H22" s="145">
        <f t="shared" si="1"/>
        <v>25.5</v>
      </c>
      <c r="I22" s="59">
        <f t="shared" si="0"/>
        <v>8</v>
      </c>
      <c r="J22" s="43"/>
    </row>
    <row r="23" spans="1:10" ht="14.25" customHeight="1">
      <c r="A23" s="70"/>
      <c r="B23" s="26">
        <v>8</v>
      </c>
      <c r="C23" s="204" t="str">
        <f>IF((C8="OBZ"),(Vstup!P14),IF((C8="OB1"),(Vstup!P32),IF((C8="OB2"),(Vstup!P50),IF((C8="OB3"),(Vstup!P68)))))</f>
        <v>Skok přes překážku</v>
      </c>
      <c r="D23" s="204"/>
      <c r="E23" s="7">
        <v>10</v>
      </c>
      <c r="F23" s="7">
        <v>9.5</v>
      </c>
      <c r="G23" s="60">
        <f>IF((C8="OBZ"),(Vstup!S14),IF((C8="OB1"),(Vstup!S32),IF((C8="OB2"),(Vstup!S50),IF((C8="OB3"),(Vstup!S68)))))</f>
        <v>3</v>
      </c>
      <c r="H23" s="145">
        <f t="shared" si="1"/>
        <v>29.25</v>
      </c>
      <c r="I23" s="59">
        <f t="shared" si="0"/>
        <v>10</v>
      </c>
      <c r="J23" s="43"/>
    </row>
    <row r="24" spans="1:10" ht="14.25" customHeight="1">
      <c r="A24" s="70"/>
      <c r="B24" s="26">
        <v>9</v>
      </c>
      <c r="C24" s="204" t="str">
        <f>IF((C8="OBZ"),(Vstup!P15),IF((C8="OB1"),(Vstup!P33),IF((C8="OB2"),(Vstup!P51),IF((C8="OB3"),(Vstup!P69)))))</f>
        <v>Vyslání do čtverce</v>
      </c>
      <c r="D24" s="204"/>
      <c r="E24" s="7">
        <v>0</v>
      </c>
      <c r="F24" s="7">
        <v>0</v>
      </c>
      <c r="G24" s="60">
        <f>IF((C8="OBZ"),(Vstup!S15),IF((C8="OB1"),(Vstup!S33),IF((C8="OB2"),(Vstup!S51),IF((C8="OB3"),(Vstup!S69)))))</f>
        <v>4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str">
        <f>IF((C8="OBZ"),(Vstup!P16),IF((C8="OB1"),(Vstup!P34),IF((C8="OB2"),(Vstup!P52),IF((C8="OB3"),(Vstup!P70)))))</f>
        <v>Všeobecný dojem</v>
      </c>
      <c r="D25" s="203"/>
      <c r="E25" s="8">
        <v>10</v>
      </c>
      <c r="F25" s="8">
        <v>10</v>
      </c>
      <c r="G25" s="61">
        <f>IF((C8="OBZ"),(Vstup!S16),IF((C8="OB1"),(Vstup!S34),IF((C8="OB2"),(Vstup!S52),IF((C8="OB3"),(Vstup!S70)))))</f>
        <v>2</v>
      </c>
      <c r="H25" s="146">
        <f t="shared" si="1"/>
        <v>20</v>
      </c>
      <c r="I25" s="59">
        <f t="shared" si="0"/>
        <v>10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206.25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3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45"/>
    <pageSetUpPr autoPageBreaks="0" fitToPage="1"/>
  </sheetPr>
  <dimension ref="A1:J28"/>
  <sheetViews>
    <sheetView showGridLines="0" topLeftCell="A4" workbookViewId="0">
      <selection activeCell="E18" sqref="E18"/>
    </sheetView>
  </sheetViews>
  <sheetFormatPr defaultColWidth="9.140625" defaultRowHeight="12.75"/>
  <cols>
    <col min="1" max="1" width="35.85546875" customWidth="1"/>
    <col min="2" max="2" width="6" bestFit="1" customWidth="1"/>
    <col min="3" max="3" width="39.7109375" customWidth="1"/>
    <col min="4" max="4" width="15.7109375" customWidth="1"/>
    <col min="5" max="6" width="13.85546875" customWidth="1"/>
    <col min="7" max="7" width="6.42578125" bestFit="1" customWidth="1"/>
    <col min="8" max="8" width="16.42578125" bestFit="1" customWidth="1"/>
    <col min="9" max="9" width="0.5703125" hidden="1" customWidth="1"/>
  </cols>
  <sheetData>
    <row r="1" spans="1:10" ht="18">
      <c r="A1" s="36" t="s">
        <v>59</v>
      </c>
      <c r="B1" s="37" t="s">
        <v>15</v>
      </c>
      <c r="C1" s="38" t="str">
        <f>+Vstup!I1</f>
        <v>Obedience CZ</v>
      </c>
      <c r="D1" s="39"/>
      <c r="E1" s="39"/>
      <c r="F1" s="39"/>
      <c r="G1" s="39"/>
      <c r="H1" s="39"/>
      <c r="I1" s="39"/>
      <c r="J1" s="40"/>
    </row>
    <row r="2" spans="1:10" ht="18">
      <c r="A2" s="41" t="s">
        <v>60</v>
      </c>
      <c r="B2" s="14" t="s">
        <v>15</v>
      </c>
      <c r="C2" s="16" t="str">
        <f>+Vstup!I2</f>
        <v>6. MČR Obedience, PVA, Praha</v>
      </c>
      <c r="D2" s="42"/>
      <c r="E2" s="42"/>
      <c r="F2" s="42"/>
      <c r="G2" s="42"/>
      <c r="H2" s="42"/>
      <c r="I2" s="42"/>
      <c r="J2" s="43"/>
    </row>
    <row r="3" spans="1:10" ht="18">
      <c r="A3" s="41" t="s">
        <v>61</v>
      </c>
      <c r="B3" s="14" t="s">
        <v>15</v>
      </c>
      <c r="C3" s="15" t="str">
        <f>+Vstup!I3</f>
        <v>2.-3.11.2013</v>
      </c>
      <c r="D3" s="42"/>
      <c r="E3" s="42"/>
      <c r="F3" s="42"/>
      <c r="G3" s="42"/>
      <c r="H3" s="42"/>
      <c r="I3" s="42"/>
      <c r="J3" s="43"/>
    </row>
    <row r="4" spans="1:10" ht="18">
      <c r="A4" s="44"/>
      <c r="B4" s="14"/>
      <c r="C4" s="45"/>
      <c r="D4" s="42"/>
      <c r="E4" s="42"/>
      <c r="F4" s="42"/>
      <c r="G4" s="42"/>
      <c r="H4" s="42"/>
      <c r="I4" s="42"/>
      <c r="J4" s="43"/>
    </row>
    <row r="5" spans="1:10" ht="18">
      <c r="A5" s="41" t="s">
        <v>54</v>
      </c>
      <c r="B5" s="14" t="s">
        <v>15</v>
      </c>
      <c r="C5" s="46" t="str">
        <f>+Vstup!B8</f>
        <v>Pöchmannová Marta</v>
      </c>
      <c r="D5" s="42"/>
      <c r="E5" s="42"/>
      <c r="F5" s="42"/>
      <c r="G5" s="42"/>
      <c r="H5" s="42"/>
      <c r="I5" s="42"/>
      <c r="J5" s="43"/>
    </row>
    <row r="6" spans="1:10" ht="18">
      <c r="A6" s="41" t="s">
        <v>7</v>
      </c>
      <c r="B6" s="14" t="s">
        <v>15</v>
      </c>
      <c r="C6" s="46" t="str">
        <f>+Vstup!C8</f>
        <v>Tereza</v>
      </c>
      <c r="D6" s="42"/>
      <c r="E6" s="42"/>
      <c r="F6" s="42"/>
      <c r="G6" s="42"/>
      <c r="H6" s="42"/>
      <c r="I6" s="42"/>
      <c r="J6" s="43"/>
    </row>
    <row r="7" spans="1:10" ht="18">
      <c r="A7" s="41" t="s">
        <v>8</v>
      </c>
      <c r="B7" s="14" t="s">
        <v>15</v>
      </c>
      <c r="C7" s="46" t="str">
        <f>+Vstup!D8</f>
        <v>kříženec</v>
      </c>
      <c r="D7" s="42"/>
      <c r="E7" s="42"/>
      <c r="F7" s="42"/>
      <c r="G7" s="42"/>
      <c r="H7" s="42"/>
      <c r="I7" s="42"/>
      <c r="J7" s="43"/>
    </row>
    <row r="8" spans="1:10" ht="18">
      <c r="A8" s="41" t="s">
        <v>9</v>
      </c>
      <c r="B8" s="14" t="s">
        <v>15</v>
      </c>
      <c r="C8" s="46" t="str">
        <f>+Vstup!E8</f>
        <v>OB1</v>
      </c>
      <c r="D8" s="42"/>
      <c r="E8" s="42"/>
      <c r="F8" s="42"/>
      <c r="G8" s="42"/>
      <c r="H8" s="42"/>
      <c r="I8" s="42"/>
      <c r="J8" s="43"/>
    </row>
    <row r="9" spans="1:10" ht="16.5" thickBot="1">
      <c r="A9" s="41"/>
      <c r="B9" s="47"/>
      <c r="C9" s="45"/>
      <c r="D9" s="42"/>
      <c r="E9" s="42"/>
      <c r="F9" s="42"/>
      <c r="G9" s="42"/>
      <c r="H9" s="42"/>
      <c r="I9" s="42"/>
      <c r="J9" s="43"/>
    </row>
    <row r="10" spans="1:10" ht="41.25" customHeight="1">
      <c r="A10" s="41" t="s">
        <v>62</v>
      </c>
      <c r="B10" s="14" t="s">
        <v>15</v>
      </c>
      <c r="C10" s="15" t="str">
        <f>+Vstup!I4</f>
        <v>Kristýna Másilková</v>
      </c>
      <c r="D10" s="205" t="s">
        <v>69</v>
      </c>
      <c r="E10" s="48" t="s">
        <v>64</v>
      </c>
      <c r="F10" s="48"/>
      <c r="G10" s="49"/>
      <c r="H10" s="50"/>
      <c r="I10" s="42"/>
      <c r="J10" s="43"/>
    </row>
    <row r="11" spans="1:10" ht="18">
      <c r="A11" s="41" t="s">
        <v>31</v>
      </c>
      <c r="B11" s="14" t="s">
        <v>15</v>
      </c>
      <c r="C11" s="15" t="str">
        <f>+Vstup!I5</f>
        <v>Ladislava Richterová</v>
      </c>
      <c r="D11" s="212"/>
      <c r="E11" s="51" t="s">
        <v>4</v>
      </c>
      <c r="F11" s="51"/>
      <c r="G11" s="52"/>
      <c r="H11" s="53" t="str">
        <f>IF((C8="OBZ"),(Vstup!T2),IF((C8="OB1"),(Vstup!T20),IF((C8="OB2"),(Vstup!T38),IF((C8="OB3"),(Vstup!T56)))))</f>
        <v>280,0 - 224,0</v>
      </c>
      <c r="I11" s="54"/>
      <c r="J11" s="43"/>
    </row>
    <row r="12" spans="1:10" ht="18">
      <c r="A12" s="41" t="s">
        <v>63</v>
      </c>
      <c r="B12" s="14" t="s">
        <v>15</v>
      </c>
      <c r="C12" s="16" t="str">
        <f>+Vstup!I6</f>
        <v>Dana Valešová</v>
      </c>
      <c r="D12" s="213"/>
      <c r="E12" s="51" t="s">
        <v>5</v>
      </c>
      <c r="F12" s="51"/>
      <c r="G12" s="52"/>
      <c r="H12" s="53" t="str">
        <f>IF((C8="OBZ"),(Vstup!T3),IF((C8="OB1"),(Vstup!T21),IF((C8="OB2"),(Vstup!T39),IF((C8="OB3"),(Vstup!T57)))))</f>
        <v>223,9 - 196,0</v>
      </c>
      <c r="I12" s="42"/>
      <c r="J12" s="43"/>
    </row>
    <row r="13" spans="1:10" ht="20.25">
      <c r="A13" s="41" t="s">
        <v>50</v>
      </c>
      <c r="B13" s="14" t="s">
        <v>15</v>
      </c>
      <c r="C13" s="16">
        <f>+Vstup!I7</f>
        <v>0</v>
      </c>
      <c r="D13" s="10">
        <v>0</v>
      </c>
      <c r="E13" s="55" t="s">
        <v>6</v>
      </c>
      <c r="F13" s="136"/>
      <c r="G13" s="56"/>
      <c r="H13" s="53" t="str">
        <f>IF((C8="OBZ"),(Vstup!T4),IF((C8="OB1"),(Vstup!T22),IF((C8="OB2"),(Vstup!T40),IF((C8="OB3"),(Vstup!T58)))))</f>
        <v>195,9 - 140,0</v>
      </c>
      <c r="I13" s="42"/>
      <c r="J13" s="43"/>
    </row>
    <row r="14" spans="1:10" ht="20.25" customHeight="1" thickBot="1">
      <c r="A14" s="67"/>
      <c r="B14" s="17"/>
      <c r="C14" s="16"/>
      <c r="D14" s="68">
        <f>IF(D13="DISK","DISK",(+H26+D13))</f>
        <v>167.5</v>
      </c>
      <c r="E14" s="18" t="s">
        <v>70</v>
      </c>
      <c r="F14" s="18"/>
      <c r="G14" s="19"/>
      <c r="H14" s="57" t="str">
        <f>IF((C8)="OBZ",(A15),IF((C8)="OB1",(A16),IF((C8)="OB2",(A17),IF((C8)="OB3",(A18)))))</f>
        <v>Dobrý</v>
      </c>
      <c r="I14" s="42"/>
      <c r="J14" s="43"/>
    </row>
    <row r="15" spans="1:10" ht="16.5" thickBot="1">
      <c r="A15" s="149" t="str">
        <f>IF(D14="DISK","Diskvalifikace",IF(D14&gt;223.99,"Výborný",IF(D14&gt;195.99,"Velmi dobrý",IF(D14&gt;139.99,"Dobrý",IF(D14&lt;140,"Nehodnocen")))))</f>
        <v>Dobrý</v>
      </c>
      <c r="B15" s="139" t="s">
        <v>65</v>
      </c>
      <c r="C15" s="208" t="s">
        <v>66</v>
      </c>
      <c r="D15" s="209"/>
      <c r="E15" s="141" t="s">
        <v>67</v>
      </c>
      <c r="F15" s="141" t="s">
        <v>31</v>
      </c>
      <c r="G15" s="140" t="s">
        <v>14</v>
      </c>
      <c r="H15" s="137" t="s">
        <v>68</v>
      </c>
      <c r="I15" s="42"/>
      <c r="J15" s="43"/>
    </row>
    <row r="16" spans="1:10" ht="14.25" customHeight="1">
      <c r="A16" s="149" t="str">
        <f>IF(D14="DISK","Diskvalifikace",IF(D14&gt;223.99,"Výborný",IF(D14&gt;195.99,"Velmi dobrý",IF(D14&gt;139.99,"Dobrý",IF(D14&lt;140,"Nehodnocen")))))</f>
        <v>Dobrý</v>
      </c>
      <c r="B16" s="69">
        <v>1</v>
      </c>
      <c r="C16" s="210" t="str">
        <f>IF((C8="OBZ"),(Vstup!P7),IF((C8="OB1"),(Vstup!P25),IF((C8="OB2"),(Vstup!P43),IF((C8="OB3"),(Vstup!P61)))))</f>
        <v>Odložení vleže ve skupině</v>
      </c>
      <c r="D16" s="210"/>
      <c r="E16" s="9">
        <v>9.5</v>
      </c>
      <c r="F16" s="9">
        <v>9.5</v>
      </c>
      <c r="G16" s="58">
        <f>IF((C8="OBZ"),(Vstup!S7),IF((C8="OB1"),(Vstup!S25),IF((C8="OB2"),(Vstup!S43),IF((C8="OB3"),(Vstup!S61)))))</f>
        <v>3</v>
      </c>
      <c r="H16" s="144">
        <f>((E16+F16)*G16)/2</f>
        <v>28.5</v>
      </c>
      <c r="I16" s="59">
        <f t="shared" ref="I16:I25" si="0">IF(D16=0,E16*2,D16+E16)/2</f>
        <v>9.5</v>
      </c>
      <c r="J16" s="43"/>
    </row>
    <row r="17" spans="1:10" ht="14.25" customHeight="1">
      <c r="A17" s="149" t="str">
        <f>IF(D14="DISK","Diskvalifikace",IF(D14&gt;255.99,"Výborný",IF(D14&gt;224.99,"Velmi dobrý",IF(D14&gt;191.99,"Dobrý",IF(D14&lt;192,"Nehodnocen")))))</f>
        <v>Nehodnocen</v>
      </c>
      <c r="B17" s="26">
        <v>2</v>
      </c>
      <c r="C17" s="211" t="str">
        <f>IF((C8="OBZ"),(Vstup!P8),IF((C8="OB1"),(Vstup!P26),IF((C8="OB2"),(Vstup!P44),IF((C8="OB3"),(Vstup!P62)))))</f>
        <v>Aport</v>
      </c>
      <c r="D17" s="211"/>
      <c r="E17" s="7">
        <v>0</v>
      </c>
      <c r="F17" s="7">
        <v>0</v>
      </c>
      <c r="G17" s="60">
        <f>IF((C8="OBZ"),(Vstup!S8),IF((C8="OB1"),(Vstup!S26),IF((C8="OB2"),(Vstup!S44),IF((C8="OB3"),(Vstup!S62)))))</f>
        <v>3</v>
      </c>
      <c r="H17" s="145">
        <f t="shared" ref="H17:H25" si="1">((E17+F17)*G17)/2</f>
        <v>0</v>
      </c>
      <c r="I17" s="59">
        <f t="shared" si="0"/>
        <v>0</v>
      </c>
      <c r="J17" s="43"/>
    </row>
    <row r="18" spans="1:10" ht="14.25" customHeight="1">
      <c r="A18" s="149" t="str">
        <f>IF(D14="DISK","Diskvalifikace",IF(D14&gt;255.99,"Výborný",IF(D14&gt;224.99,"Velmi dobrý",IF(D14&gt;191.99,"Dobrý",IF(D14&lt;192,"Nehodnocen")))))</f>
        <v>Nehodnocen</v>
      </c>
      <c r="B18" s="26">
        <v>3</v>
      </c>
      <c r="C18" s="204" t="str">
        <f>IF((C8="OBZ"),(Vstup!P9),IF((C8="OB1"),(Vstup!P27),IF((C8="OB2"),(Vstup!P45),IF((C8="OB3"),(Vstup!P63)))))</f>
        <v>Odložení za chůze do stoje</v>
      </c>
      <c r="D18" s="204"/>
      <c r="E18" s="7">
        <v>7</v>
      </c>
      <c r="F18" s="7">
        <v>8</v>
      </c>
      <c r="G18" s="60">
        <f>IF((C8="OBZ"),(Vstup!S9),IF((C8="OB1"),(Vstup!S27),IF((C8="OB2"),(Vstup!S45),IF((C8="OB3"),(Vstup!S63)))))</f>
        <v>2</v>
      </c>
      <c r="H18" s="145">
        <f t="shared" si="1"/>
        <v>15</v>
      </c>
      <c r="I18" s="59">
        <f t="shared" si="0"/>
        <v>7</v>
      </c>
      <c r="J18" s="43"/>
    </row>
    <row r="19" spans="1:10" ht="14.25" customHeight="1">
      <c r="A19" s="70"/>
      <c r="B19" s="26">
        <v>4</v>
      </c>
      <c r="C19" s="204" t="str">
        <f>IF((C8="OBZ"),(Vstup!P10),IF((C8="OB1"),(Vstup!P28),IF((C8="OB2"),(Vstup!P46),IF((C8="OB3"),(Vstup!P64)))))</f>
        <v xml:space="preserve">Odložení za chůze do sedu </v>
      </c>
      <c r="D19" s="204"/>
      <c r="E19" s="7">
        <v>6.5</v>
      </c>
      <c r="F19" s="7">
        <v>7.5</v>
      </c>
      <c r="G19" s="60">
        <f>IF((C8="OBZ"),(Vstup!S10),IF((C8="OB1"),(Vstup!S28),IF((C8="OB2"),(Vstup!S46),IF((C8="OB3"),(Vstup!S64)))))</f>
        <v>2</v>
      </c>
      <c r="H19" s="145">
        <f t="shared" si="1"/>
        <v>14</v>
      </c>
      <c r="I19" s="59">
        <f t="shared" si="0"/>
        <v>6.5</v>
      </c>
      <c r="J19" s="43"/>
    </row>
    <row r="20" spans="1:10" ht="14.25" customHeight="1">
      <c r="A20" s="70"/>
      <c r="B20" s="26">
        <v>5</v>
      </c>
      <c r="C20" s="204" t="str">
        <f>IF((C8="OBZ"),(Vstup!P11),IF((C8="OB1"),(Vstup!P29),IF((C8="OB2"),(Vstup!P47),IF((C8="OB3"),(Vstup!P65)))))</f>
        <v>Chůze u nohy</v>
      </c>
      <c r="D20" s="204"/>
      <c r="E20" s="7">
        <v>6.5</v>
      </c>
      <c r="F20" s="7">
        <v>7</v>
      </c>
      <c r="G20" s="60">
        <f>IF((C8="OBZ"),(Vstup!S11),IF((C8="OB1"),(Vstup!S29),IF((C8="OB2"),(Vstup!S47),IF((C8="OB3"),(Vstup!S65)))))</f>
        <v>3</v>
      </c>
      <c r="H20" s="145">
        <f t="shared" si="1"/>
        <v>20.25</v>
      </c>
      <c r="I20" s="59">
        <f t="shared" si="0"/>
        <v>6.5</v>
      </c>
      <c r="J20" s="43"/>
    </row>
    <row r="21" spans="1:10" ht="14.25" customHeight="1">
      <c r="A21" s="70"/>
      <c r="B21" s="26">
        <v>6</v>
      </c>
      <c r="C21" s="204" t="str">
        <f>IF((C8="OBZ"),(Vstup!P12),IF((C8="OB1"),(Vstup!P30),IF((C8="OB2"),(Vstup!P48),IF((C8="OB3"),(Vstup!P66)))))</f>
        <v>Ovladatelnost na dálku</v>
      </c>
      <c r="D21" s="204"/>
      <c r="E21" s="7">
        <v>5</v>
      </c>
      <c r="F21" s="7">
        <v>5.5</v>
      </c>
      <c r="G21" s="60">
        <f>IF((C8="OBZ"),(Vstup!S12),IF((C8="OB1"),(Vstup!S30),IF((C8="OB2"),(Vstup!S48),IF((C8="OB3"),(Vstup!S66)))))</f>
        <v>3</v>
      </c>
      <c r="H21" s="145">
        <f t="shared" si="1"/>
        <v>15.75</v>
      </c>
      <c r="I21" s="59">
        <f t="shared" si="0"/>
        <v>5</v>
      </c>
      <c r="J21" s="43"/>
    </row>
    <row r="22" spans="1:10" ht="14.25" customHeight="1">
      <c r="A22" s="70"/>
      <c r="B22" s="26">
        <v>7</v>
      </c>
      <c r="C22" s="204" t="str">
        <f>IF((C8="OBZ"),(Vstup!P13),IF((C8="OB1"),(Vstup!P31),IF((C8="OB2"),(Vstup!P49),IF((C8="OB3"),(Vstup!P67)))))</f>
        <v>Přivolání</v>
      </c>
      <c r="D22" s="204"/>
      <c r="E22" s="7">
        <v>9.5</v>
      </c>
      <c r="F22" s="7">
        <v>8</v>
      </c>
      <c r="G22" s="60">
        <f>IF((C8="OBZ"),(Vstup!S13),IF((C8="OB1"),(Vstup!S31),IF((C8="OB2"),(Vstup!S49),IF((C8="OB3"),(Vstup!S67)))))</f>
        <v>3</v>
      </c>
      <c r="H22" s="145">
        <f t="shared" si="1"/>
        <v>26.25</v>
      </c>
      <c r="I22" s="59">
        <f t="shared" si="0"/>
        <v>9.5</v>
      </c>
      <c r="J22" s="43"/>
    </row>
    <row r="23" spans="1:10" ht="14.25" customHeight="1">
      <c r="A23" s="70"/>
      <c r="B23" s="26">
        <v>8</v>
      </c>
      <c r="C23" s="204" t="str">
        <f>IF((C8="OBZ"),(Vstup!P14),IF((C8="OB1"),(Vstup!P32),IF((C8="OB2"),(Vstup!P50),IF((C8="OB3"),(Vstup!P68)))))</f>
        <v>Skok přes překážku</v>
      </c>
      <c r="D23" s="204"/>
      <c r="E23" s="7">
        <v>9</v>
      </c>
      <c r="F23" s="7">
        <v>9.5</v>
      </c>
      <c r="G23" s="60">
        <f>IF((C8="OBZ"),(Vstup!S14),IF((C8="OB1"),(Vstup!S32),IF((C8="OB2"),(Vstup!S50),IF((C8="OB3"),(Vstup!S68)))))</f>
        <v>3</v>
      </c>
      <c r="H23" s="145">
        <f t="shared" si="1"/>
        <v>27.75</v>
      </c>
      <c r="I23" s="59">
        <f t="shared" si="0"/>
        <v>9</v>
      </c>
      <c r="J23" s="43"/>
    </row>
    <row r="24" spans="1:10" ht="14.25" customHeight="1">
      <c r="A24" s="70"/>
      <c r="B24" s="26">
        <v>9</v>
      </c>
      <c r="C24" s="204" t="str">
        <f>IF((C8="OBZ"),(Vstup!P15),IF((C8="OB1"),(Vstup!P33),IF((C8="OB2"),(Vstup!P51),IF((C8="OB3"),(Vstup!P69)))))</f>
        <v>Vyslání do čtverce</v>
      </c>
      <c r="D24" s="204"/>
      <c r="E24" s="7">
        <v>0</v>
      </c>
      <c r="F24" s="7">
        <v>0</v>
      </c>
      <c r="G24" s="60">
        <f>IF((C8="OBZ"),(Vstup!S15),IF((C8="OB1"),(Vstup!S33),IF((C8="OB2"),(Vstup!S51),IF((C8="OB3"),(Vstup!S69)))))</f>
        <v>4</v>
      </c>
      <c r="H24" s="145">
        <f t="shared" si="1"/>
        <v>0</v>
      </c>
      <c r="I24" s="59">
        <f t="shared" si="0"/>
        <v>0</v>
      </c>
      <c r="J24" s="43"/>
    </row>
    <row r="25" spans="1:10" ht="14.25" customHeight="1" thickBot="1">
      <c r="A25" s="70"/>
      <c r="B25" s="71">
        <v>10</v>
      </c>
      <c r="C25" s="203" t="str">
        <f>IF((C8="OBZ"),(Vstup!P16),IF((C8="OB1"),(Vstup!P34),IF((C8="OB2"),(Vstup!P52),IF((C8="OB3"),(Vstup!P70)))))</f>
        <v>Všeobecný dojem</v>
      </c>
      <c r="D25" s="203"/>
      <c r="E25" s="8">
        <v>10</v>
      </c>
      <c r="F25" s="8">
        <v>10</v>
      </c>
      <c r="G25" s="61">
        <f>IF((C8="OBZ"),(Vstup!S16),IF((C8="OB1"),(Vstup!S34),IF((C8="OB2"),(Vstup!S52),IF((C8="OB3"),(Vstup!S70)))))</f>
        <v>2</v>
      </c>
      <c r="H25" s="146">
        <f t="shared" si="1"/>
        <v>20</v>
      </c>
      <c r="I25" s="59">
        <f t="shared" si="0"/>
        <v>10</v>
      </c>
      <c r="J25" s="43"/>
    </row>
    <row r="26" spans="1:10" ht="20.25" thickBot="1">
      <c r="A26" s="70"/>
      <c r="B26" s="142"/>
      <c r="C26" s="143" t="s">
        <v>71</v>
      </c>
      <c r="D26" s="143"/>
      <c r="E26" s="143"/>
      <c r="F26" s="143"/>
      <c r="G26" s="143"/>
      <c r="H26" s="138">
        <f>SUM(H16:H25)</f>
        <v>167.5</v>
      </c>
      <c r="I26" s="62"/>
      <c r="J26" s="43"/>
    </row>
    <row r="27" spans="1:10" ht="15.75" thickBot="1">
      <c r="A27" s="72"/>
      <c r="B27" s="73"/>
      <c r="C27" s="63"/>
      <c r="D27" s="63"/>
      <c r="E27" s="63"/>
      <c r="F27" s="63"/>
      <c r="G27" s="63"/>
      <c r="H27" s="64"/>
      <c r="I27" s="65"/>
      <c r="J27" s="66"/>
    </row>
    <row r="28" spans="1:10" ht="15">
      <c r="A28" s="2"/>
      <c r="B28" s="3"/>
      <c r="C28" s="1"/>
      <c r="D28" s="1"/>
      <c r="E28" s="1"/>
      <c r="F28" s="1"/>
      <c r="G28" s="1"/>
      <c r="H28" s="4"/>
      <c r="I28" s="2"/>
      <c r="J28" s="2"/>
    </row>
  </sheetData>
  <sheetProtection password="CA6F" sheet="1"/>
  <mergeCells count="12">
    <mergeCell ref="D10:D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3" orientation="landscape" horizontalDpi="4294967293" verticalDpi="4294967293" r:id="rId1"/>
  <headerFooter alignWithMargins="0">
    <oddHeader>&amp;C&amp;"Arial,Tučné"&amp;18Výsledkový list OBEDIENCE CZ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52</vt:i4>
      </vt:variant>
    </vt:vector>
  </HeadingPairs>
  <TitlesOfParts>
    <vt:vector size="52" baseType="lpstr">
      <vt:lpstr>Vstup</vt:lpstr>
      <vt:lpstr>výsledkovka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Maslo</dc:creator>
  <cp:lastModifiedBy>Berka</cp:lastModifiedBy>
  <cp:lastPrinted>2013-11-03T14:45:34Z</cp:lastPrinted>
  <dcterms:created xsi:type="dcterms:W3CDTF">2008-04-17T16:02:38Z</dcterms:created>
  <dcterms:modified xsi:type="dcterms:W3CDTF">2015-01-22T17:07:47Z</dcterms:modified>
</cp:coreProperties>
</file>