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05" tabRatio="965" activeTab="1"/>
  </bookViews>
  <sheets>
    <sheet name="Vstup" sheetId="41" r:id="rId1"/>
    <sheet name="výsledkovka" sheetId="40" r:id="rId2"/>
    <sheet name="01" sheetId="1" r:id="rId3"/>
    <sheet name="02" sheetId="60" r:id="rId4"/>
    <sheet name="03" sheetId="59" r:id="rId5"/>
    <sheet name="04" sheetId="58" r:id="rId6"/>
    <sheet name="05" sheetId="57" r:id="rId7"/>
    <sheet name="06" sheetId="56" r:id="rId8"/>
    <sheet name="07" sheetId="55" r:id="rId9"/>
    <sheet name="08" sheetId="54" r:id="rId10"/>
    <sheet name="09" sheetId="53" r:id="rId11"/>
    <sheet name="10" sheetId="52" r:id="rId12"/>
    <sheet name="11" sheetId="51" r:id="rId13"/>
    <sheet name="12" sheetId="50" r:id="rId14"/>
    <sheet name="13" sheetId="49" r:id="rId15"/>
    <sheet name="14" sheetId="48" r:id="rId16"/>
    <sheet name="15" sheetId="47" r:id="rId17"/>
    <sheet name="16" sheetId="46" r:id="rId18"/>
    <sheet name="17" sheetId="45" r:id="rId19"/>
    <sheet name="18" sheetId="44" r:id="rId20"/>
    <sheet name="19" sheetId="43" r:id="rId21"/>
    <sheet name="20" sheetId="61" r:id="rId22"/>
    <sheet name="21" sheetId="62" r:id="rId23"/>
    <sheet name="22" sheetId="63" r:id="rId24"/>
    <sheet name="23" sheetId="64" r:id="rId25"/>
    <sheet name="24" sheetId="65" r:id="rId26"/>
    <sheet name="25" sheetId="66" r:id="rId27"/>
    <sheet name="26" sheetId="67" r:id="rId28"/>
    <sheet name="27" sheetId="68" r:id="rId29"/>
    <sheet name="28" sheetId="69" r:id="rId30"/>
    <sheet name="29" sheetId="70" r:id="rId31"/>
    <sheet name="30" sheetId="71" r:id="rId32"/>
    <sheet name="31" sheetId="72" r:id="rId33"/>
    <sheet name="32" sheetId="73" r:id="rId34"/>
    <sheet name="33" sheetId="74" r:id="rId35"/>
    <sheet name="34" sheetId="75" r:id="rId36"/>
    <sheet name="35" sheetId="76" r:id="rId37"/>
    <sheet name="36" sheetId="77" r:id="rId38"/>
    <sheet name="37" sheetId="78" r:id="rId39"/>
    <sheet name="38" sheetId="79" r:id="rId40"/>
    <sheet name="39" sheetId="80" r:id="rId41"/>
    <sheet name="40" sheetId="81" r:id="rId42"/>
    <sheet name="41" sheetId="82" r:id="rId43"/>
    <sheet name="42" sheetId="83" r:id="rId44"/>
    <sheet name="43" sheetId="84" r:id="rId45"/>
    <sheet name="44" sheetId="85" r:id="rId46"/>
    <sheet name="45" sheetId="86" r:id="rId47"/>
    <sheet name="46" sheetId="87" r:id="rId48"/>
    <sheet name="47" sheetId="88" r:id="rId49"/>
    <sheet name="48" sheetId="89" r:id="rId50"/>
    <sheet name="49" sheetId="90" r:id="rId51"/>
    <sheet name="50" sheetId="91" r:id="rId52"/>
  </sheets>
  <calcPr calcId="125725"/>
</workbook>
</file>

<file path=xl/calcChain.xml><?xml version="1.0" encoding="utf-8"?>
<calcChain xmlns="http://schemas.openxmlformats.org/spreadsheetml/2006/main">
  <c r="N15" i="40"/>
  <c r="N31"/>
  <c r="M18"/>
  <c r="L34"/>
  <c r="L50"/>
  <c r="K45"/>
  <c r="A15"/>
  <c r="B15"/>
  <c r="C15"/>
  <c r="D15"/>
  <c r="E15"/>
  <c r="K15" s="1"/>
  <c r="F15"/>
  <c r="A16"/>
  <c r="B16"/>
  <c r="C16"/>
  <c r="D16"/>
  <c r="E16"/>
  <c r="M16" s="1"/>
  <c r="F16"/>
  <c r="A17"/>
  <c r="B17"/>
  <c r="C17"/>
  <c r="D17"/>
  <c r="E17"/>
  <c r="M17" s="1"/>
  <c r="N17"/>
  <c r="F17"/>
  <c r="A18"/>
  <c r="B18"/>
  <c r="C18"/>
  <c r="D18"/>
  <c r="E18"/>
  <c r="K18" s="1"/>
  <c r="F18"/>
  <c r="A19"/>
  <c r="B19"/>
  <c r="C19"/>
  <c r="D19"/>
  <c r="E19"/>
  <c r="N19" s="1"/>
  <c r="F19"/>
  <c r="A20"/>
  <c r="B20"/>
  <c r="C20"/>
  <c r="D20"/>
  <c r="E20"/>
  <c r="N20"/>
  <c r="M20"/>
  <c r="F20"/>
  <c r="A21"/>
  <c r="B21"/>
  <c r="C21"/>
  <c r="D21"/>
  <c r="E21"/>
  <c r="K21" s="1"/>
  <c r="N21"/>
  <c r="F21"/>
  <c r="A22"/>
  <c r="B22"/>
  <c r="C22"/>
  <c r="D22"/>
  <c r="E22"/>
  <c r="N22"/>
  <c r="F22"/>
  <c r="A23"/>
  <c r="B23"/>
  <c r="C23"/>
  <c r="D23"/>
  <c r="E23"/>
  <c r="N23" s="1"/>
  <c r="F23"/>
  <c r="A24"/>
  <c r="B24"/>
  <c r="C24"/>
  <c r="D24"/>
  <c r="E24"/>
  <c r="M24"/>
  <c r="F24"/>
  <c r="A25"/>
  <c r="B25"/>
  <c r="C25"/>
  <c r="D25"/>
  <c r="E25"/>
  <c r="M25" s="1"/>
  <c r="K25"/>
  <c r="N25"/>
  <c r="F25"/>
  <c r="A26"/>
  <c r="B26"/>
  <c r="C26"/>
  <c r="D26"/>
  <c r="E26"/>
  <c r="N26" s="1"/>
  <c r="M26"/>
  <c r="F26"/>
  <c r="A27"/>
  <c r="B27"/>
  <c r="C27"/>
  <c r="D27"/>
  <c r="E27"/>
  <c r="K27" s="1"/>
  <c r="F27"/>
  <c r="A28"/>
  <c r="B28"/>
  <c r="C28"/>
  <c r="D28"/>
  <c r="E28"/>
  <c r="M28"/>
  <c r="F28"/>
  <c r="A29"/>
  <c r="B29"/>
  <c r="C29"/>
  <c r="D29"/>
  <c r="E29"/>
  <c r="K29"/>
  <c r="F29"/>
  <c r="A30"/>
  <c r="B30"/>
  <c r="C30"/>
  <c r="D30"/>
  <c r="E30"/>
  <c r="N30" s="1"/>
  <c r="F30"/>
  <c r="A31"/>
  <c r="B31"/>
  <c r="C31"/>
  <c r="D31"/>
  <c r="E31"/>
  <c r="K31" s="1"/>
  <c r="L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N34" s="1"/>
  <c r="K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N37"/>
  <c r="F37"/>
  <c r="A38"/>
  <c r="B38"/>
  <c r="C38"/>
  <c r="D38"/>
  <c r="E38"/>
  <c r="K38" s="1"/>
  <c r="N38"/>
  <c r="F38"/>
  <c r="A39"/>
  <c r="B39"/>
  <c r="C39"/>
  <c r="D39"/>
  <c r="E39"/>
  <c r="L39" s="1"/>
  <c r="F39"/>
  <c r="A40"/>
  <c r="B40"/>
  <c r="C40"/>
  <c r="D40"/>
  <c r="E40"/>
  <c r="F40"/>
  <c r="A41"/>
  <c r="B41"/>
  <c r="C41"/>
  <c r="D41"/>
  <c r="E41"/>
  <c r="M41" s="1"/>
  <c r="F41"/>
  <c r="A42"/>
  <c r="B42"/>
  <c r="C42"/>
  <c r="D42"/>
  <c r="E42"/>
  <c r="M42"/>
  <c r="F42"/>
  <c r="A43"/>
  <c r="B43"/>
  <c r="C43"/>
  <c r="D43"/>
  <c r="E43"/>
  <c r="F43"/>
  <c r="A44"/>
  <c r="B44"/>
  <c r="C44"/>
  <c r="D44"/>
  <c r="E44"/>
  <c r="L44" s="1"/>
  <c r="K44"/>
  <c r="F44"/>
  <c r="A45"/>
  <c r="B45"/>
  <c r="C45"/>
  <c r="D45"/>
  <c r="E45"/>
  <c r="L45" s="1"/>
  <c r="F45"/>
  <c r="A46"/>
  <c r="B46"/>
  <c r="C46"/>
  <c r="D46"/>
  <c r="E46"/>
  <c r="F46"/>
  <c r="A47"/>
  <c r="B47"/>
  <c r="C47"/>
  <c r="D47"/>
  <c r="E47"/>
  <c r="M47" s="1"/>
  <c r="L47"/>
  <c r="F47"/>
  <c r="A48"/>
  <c r="B48"/>
  <c r="C48"/>
  <c r="D48"/>
  <c r="E48"/>
  <c r="M48"/>
  <c r="F48"/>
  <c r="A49"/>
  <c r="B49"/>
  <c r="C49"/>
  <c r="D49"/>
  <c r="E49"/>
  <c r="L49" s="1"/>
  <c r="M49"/>
  <c r="F49"/>
  <c r="A50"/>
  <c r="B50"/>
  <c r="C50"/>
  <c r="D50"/>
  <c r="E50"/>
  <c r="M50" s="1"/>
  <c r="F50"/>
  <c r="A51"/>
  <c r="B51"/>
  <c r="C51"/>
  <c r="D51"/>
  <c r="E51"/>
  <c r="F51"/>
  <c r="A3"/>
  <c r="B3"/>
  <c r="C3"/>
  <c r="D3"/>
  <c r="E3"/>
  <c r="F3"/>
  <c r="A4"/>
  <c r="B4"/>
  <c r="C4"/>
  <c r="D4"/>
  <c r="E4"/>
  <c r="F4"/>
  <c r="A5"/>
  <c r="B5"/>
  <c r="C5"/>
  <c r="D5"/>
  <c r="E5"/>
  <c r="N5" s="1"/>
  <c r="F5"/>
  <c r="A6"/>
  <c r="B6"/>
  <c r="C6"/>
  <c r="D6"/>
  <c r="E6"/>
  <c r="F6"/>
  <c r="A7"/>
  <c r="B7"/>
  <c r="C7"/>
  <c r="D7"/>
  <c r="E7"/>
  <c r="M7" s="1"/>
  <c r="F7"/>
  <c r="A8"/>
  <c r="B8"/>
  <c r="C8"/>
  <c r="D8"/>
  <c r="E8"/>
  <c r="M8"/>
  <c r="F8"/>
  <c r="A9"/>
  <c r="B9"/>
  <c r="C9"/>
  <c r="D9"/>
  <c r="E9"/>
  <c r="K9"/>
  <c r="M9"/>
  <c r="F9"/>
  <c r="A10"/>
  <c r="B10"/>
  <c r="C10"/>
  <c r="D10"/>
  <c r="E10"/>
  <c r="M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M13" s="1"/>
  <c r="K13"/>
  <c r="F13"/>
  <c r="A14"/>
  <c r="B14"/>
  <c r="C14"/>
  <c r="D14"/>
  <c r="E14"/>
  <c r="N14" s="1"/>
  <c r="F14"/>
  <c r="A2"/>
  <c r="F2"/>
  <c r="E2"/>
  <c r="M2"/>
  <c r="D2"/>
  <c r="C2"/>
  <c r="B2"/>
  <c r="C8" i="91"/>
  <c r="C21"/>
  <c r="C24"/>
  <c r="C7"/>
  <c r="C6"/>
  <c r="C5"/>
  <c r="C8" i="90"/>
  <c r="C7"/>
  <c r="C6"/>
  <c r="C5"/>
  <c r="C8" i="89"/>
  <c r="C19"/>
  <c r="C7"/>
  <c r="C6"/>
  <c r="C5"/>
  <c r="C8" i="88"/>
  <c r="C17" s="1"/>
  <c r="C24"/>
  <c r="F17"/>
  <c r="G17" s="1"/>
  <c r="C7"/>
  <c r="C6"/>
  <c r="C5"/>
  <c r="C8" i="87"/>
  <c r="C25"/>
  <c r="C7"/>
  <c r="C6"/>
  <c r="C5"/>
  <c r="C8" i="86"/>
  <c r="G13"/>
  <c r="C7"/>
  <c r="C6"/>
  <c r="C5"/>
  <c r="C8" i="85"/>
  <c r="C7"/>
  <c r="C6"/>
  <c r="C5"/>
  <c r="C8" i="84"/>
  <c r="C7"/>
  <c r="C6"/>
  <c r="C5"/>
  <c r="C8" i="83"/>
  <c r="C23"/>
  <c r="C7"/>
  <c r="C6"/>
  <c r="C5"/>
  <c r="C8" i="82"/>
  <c r="C7"/>
  <c r="C6"/>
  <c r="C5"/>
  <c r="C8" i="81"/>
  <c r="C18"/>
  <c r="C7"/>
  <c r="C6"/>
  <c r="C5"/>
  <c r="C8" i="80"/>
  <c r="F24" s="1"/>
  <c r="G24" s="1"/>
  <c r="F20"/>
  <c r="G20"/>
  <c r="C7"/>
  <c r="C6"/>
  <c r="C5"/>
  <c r="C8" i="79"/>
  <c r="C7"/>
  <c r="C6"/>
  <c r="C5"/>
  <c r="C8" i="78"/>
  <c r="F25"/>
  <c r="G25"/>
  <c r="C7"/>
  <c r="C6"/>
  <c r="C5"/>
  <c r="C8" i="77"/>
  <c r="G13"/>
  <c r="C7"/>
  <c r="C6"/>
  <c r="C5"/>
  <c r="C8" i="76"/>
  <c r="C7"/>
  <c r="C6"/>
  <c r="C5"/>
  <c r="C8" i="75"/>
  <c r="C7"/>
  <c r="C6"/>
  <c r="C5"/>
  <c r="C8" i="74"/>
  <c r="F17"/>
  <c r="G17" s="1"/>
  <c r="C17"/>
  <c r="C7"/>
  <c r="C6"/>
  <c r="C5"/>
  <c r="C8" i="73"/>
  <c r="C7"/>
  <c r="C6"/>
  <c r="C5"/>
  <c r="C8" i="72"/>
  <c r="F20" s="1"/>
  <c r="G20"/>
  <c r="C7"/>
  <c r="C6"/>
  <c r="C5"/>
  <c r="C8" i="71"/>
  <c r="C7"/>
  <c r="C6"/>
  <c r="C5"/>
  <c r="C8" i="70"/>
  <c r="C18" s="1"/>
  <c r="C7"/>
  <c r="C6"/>
  <c r="C5"/>
  <c r="C8" i="69"/>
  <c r="F24"/>
  <c r="G24" s="1"/>
  <c r="C7"/>
  <c r="C6"/>
  <c r="C5"/>
  <c r="C8" i="68"/>
  <c r="C16"/>
  <c r="F20"/>
  <c r="G20"/>
  <c r="C7"/>
  <c r="C6"/>
  <c r="C5"/>
  <c r="C8" i="67"/>
  <c r="C7"/>
  <c r="C6"/>
  <c r="C5"/>
  <c r="C8" i="66"/>
  <c r="G11" s="1"/>
  <c r="C7"/>
  <c r="C6"/>
  <c r="C5"/>
  <c r="C8" i="65"/>
  <c r="F21"/>
  <c r="G21" s="1"/>
  <c r="C7"/>
  <c r="C6"/>
  <c r="C5"/>
  <c r="C8" i="64"/>
  <c r="G12"/>
  <c r="C7"/>
  <c r="C6"/>
  <c r="C5"/>
  <c r="C8" i="63"/>
  <c r="F25" s="1"/>
  <c r="G25" s="1"/>
  <c r="C7"/>
  <c r="C6"/>
  <c r="C5"/>
  <c r="C8" i="62"/>
  <c r="C7"/>
  <c r="C6"/>
  <c r="C5"/>
  <c r="C8" i="61"/>
  <c r="C7"/>
  <c r="C6"/>
  <c r="C5"/>
  <c r="C8" i="43"/>
  <c r="C7"/>
  <c r="C6"/>
  <c r="C5"/>
  <c r="C8" i="44"/>
  <c r="C7"/>
  <c r="C6"/>
  <c r="C5"/>
  <c r="C8" i="45"/>
  <c r="C7"/>
  <c r="C6"/>
  <c r="C5"/>
  <c r="C8" i="46"/>
  <c r="C7"/>
  <c r="C6"/>
  <c r="C5"/>
  <c r="C8" i="47"/>
  <c r="C7"/>
  <c r="C6"/>
  <c r="C5"/>
  <c r="C8" i="48"/>
  <c r="G12" s="1"/>
  <c r="C7"/>
  <c r="C6"/>
  <c r="C5"/>
  <c r="C8" i="49"/>
  <c r="C7"/>
  <c r="C6"/>
  <c r="C5"/>
  <c r="C8" i="50"/>
  <c r="F16"/>
  <c r="G16" s="1"/>
  <c r="C7"/>
  <c r="C6"/>
  <c r="C5"/>
  <c r="C8" i="51"/>
  <c r="F17"/>
  <c r="G17" s="1"/>
  <c r="C7"/>
  <c r="C6"/>
  <c r="C5"/>
  <c r="C8" i="52"/>
  <c r="F22" s="1"/>
  <c r="G22" s="1"/>
  <c r="F23"/>
  <c r="G23" s="1"/>
  <c r="C7"/>
  <c r="C6"/>
  <c r="C5"/>
  <c r="C8" i="53"/>
  <c r="C17"/>
  <c r="C7"/>
  <c r="C6"/>
  <c r="C5"/>
  <c r="C8" i="54"/>
  <c r="F25" s="1"/>
  <c r="G25"/>
  <c r="C7"/>
  <c r="C6"/>
  <c r="C5"/>
  <c r="C8" i="55"/>
  <c r="C7"/>
  <c r="C6"/>
  <c r="C5"/>
  <c r="C8" i="56"/>
  <c r="F21"/>
  <c r="G21" s="1"/>
  <c r="C7"/>
  <c r="C6"/>
  <c r="C5"/>
  <c r="C8" i="57"/>
  <c r="C16" s="1"/>
  <c r="C17"/>
  <c r="C7"/>
  <c r="C6"/>
  <c r="C5"/>
  <c r="C8" i="58"/>
  <c r="C21"/>
  <c r="C7"/>
  <c r="C6"/>
  <c r="C5"/>
  <c r="C8" i="59"/>
  <c r="C17" s="1"/>
  <c r="C7"/>
  <c r="C6"/>
  <c r="C5"/>
  <c r="C8" i="1"/>
  <c r="C7"/>
  <c r="C6"/>
  <c r="C5"/>
  <c r="H25" i="91"/>
  <c r="H24"/>
  <c r="H23"/>
  <c r="H22"/>
  <c r="H21"/>
  <c r="H20"/>
  <c r="H19"/>
  <c r="H18"/>
  <c r="H17"/>
  <c r="H16"/>
  <c r="C12"/>
  <c r="C10"/>
  <c r="C3"/>
  <c r="C2"/>
  <c r="C1"/>
  <c r="H25" i="90"/>
  <c r="H24"/>
  <c r="H23"/>
  <c r="H22"/>
  <c r="H21"/>
  <c r="H20"/>
  <c r="H19"/>
  <c r="H18"/>
  <c r="H17"/>
  <c r="H16"/>
  <c r="C12"/>
  <c r="C10"/>
  <c r="C3"/>
  <c r="C2"/>
  <c r="C1"/>
  <c r="H25" i="89"/>
  <c r="H24"/>
  <c r="H23"/>
  <c r="H22"/>
  <c r="H21"/>
  <c r="H20"/>
  <c r="H19"/>
  <c r="H18"/>
  <c r="H17"/>
  <c r="H16"/>
  <c r="C12"/>
  <c r="C10"/>
  <c r="C3"/>
  <c r="C2"/>
  <c r="C1"/>
  <c r="H25" i="88"/>
  <c r="H24"/>
  <c r="H23"/>
  <c r="H22"/>
  <c r="H21"/>
  <c r="H20"/>
  <c r="H19"/>
  <c r="H18"/>
  <c r="H17"/>
  <c r="H16"/>
  <c r="C12"/>
  <c r="C10"/>
  <c r="C3"/>
  <c r="C2"/>
  <c r="C1"/>
  <c r="H25" i="87"/>
  <c r="H24"/>
  <c r="H23"/>
  <c r="H22"/>
  <c r="H21"/>
  <c r="H20"/>
  <c r="H19"/>
  <c r="F19"/>
  <c r="G19" s="1"/>
  <c r="H18"/>
  <c r="H17"/>
  <c r="H16"/>
  <c r="C12"/>
  <c r="C10"/>
  <c r="C3"/>
  <c r="C2"/>
  <c r="C1"/>
  <c r="H25" i="86"/>
  <c r="H24"/>
  <c r="H23"/>
  <c r="H22"/>
  <c r="H21"/>
  <c r="H20"/>
  <c r="H19"/>
  <c r="H18"/>
  <c r="H17"/>
  <c r="H16"/>
  <c r="F16"/>
  <c r="G16" s="1"/>
  <c r="C12"/>
  <c r="C10"/>
  <c r="C3"/>
  <c r="C2"/>
  <c r="C1"/>
  <c r="H25" i="85"/>
  <c r="H24"/>
  <c r="H23"/>
  <c r="H22"/>
  <c r="H21"/>
  <c r="H20"/>
  <c r="H19"/>
  <c r="H18"/>
  <c r="H17"/>
  <c r="H16"/>
  <c r="C12"/>
  <c r="C10"/>
  <c r="C3"/>
  <c r="C2"/>
  <c r="C1"/>
  <c r="H25" i="84"/>
  <c r="H24"/>
  <c r="H23"/>
  <c r="H22"/>
  <c r="H21"/>
  <c r="H20"/>
  <c r="H19"/>
  <c r="H18"/>
  <c r="H17"/>
  <c r="H16"/>
  <c r="C12"/>
  <c r="C10"/>
  <c r="C3"/>
  <c r="C2"/>
  <c r="C1"/>
  <c r="H25" i="83"/>
  <c r="H24"/>
  <c r="H23"/>
  <c r="H22"/>
  <c r="H21"/>
  <c r="H20"/>
  <c r="H19"/>
  <c r="H18"/>
  <c r="H17"/>
  <c r="H16"/>
  <c r="C12"/>
  <c r="C10"/>
  <c r="C3"/>
  <c r="C2"/>
  <c r="C1"/>
  <c r="H25" i="82"/>
  <c r="H24"/>
  <c r="H23"/>
  <c r="H22"/>
  <c r="H21"/>
  <c r="H20"/>
  <c r="H19"/>
  <c r="H18"/>
  <c r="H17"/>
  <c r="H16"/>
  <c r="C12"/>
  <c r="C10"/>
  <c r="C3"/>
  <c r="C2"/>
  <c r="C1"/>
  <c r="H25" i="81"/>
  <c r="H24"/>
  <c r="H23"/>
  <c r="H22"/>
  <c r="H21"/>
  <c r="H20"/>
  <c r="H19"/>
  <c r="H18"/>
  <c r="H17"/>
  <c r="C17"/>
  <c r="H16"/>
  <c r="C12"/>
  <c r="C10"/>
  <c r="C3"/>
  <c r="C2"/>
  <c r="C1"/>
  <c r="H25" i="80"/>
  <c r="H24"/>
  <c r="H23"/>
  <c r="H22"/>
  <c r="H21"/>
  <c r="H20"/>
  <c r="H19"/>
  <c r="H18"/>
  <c r="H17"/>
  <c r="H16"/>
  <c r="F16"/>
  <c r="G16"/>
  <c r="G26" s="1"/>
  <c r="D14" s="1"/>
  <c r="C12"/>
  <c r="C10"/>
  <c r="C25"/>
  <c r="C3"/>
  <c r="C2"/>
  <c r="C1"/>
  <c r="H25" i="79"/>
  <c r="H24"/>
  <c r="H23"/>
  <c r="H22"/>
  <c r="H21"/>
  <c r="H20"/>
  <c r="H19"/>
  <c r="H18"/>
  <c r="H17"/>
  <c r="H16"/>
  <c r="C12"/>
  <c r="C10"/>
  <c r="C3"/>
  <c r="C2"/>
  <c r="C1"/>
  <c r="H25" i="78"/>
  <c r="H24"/>
  <c r="H23"/>
  <c r="H22"/>
  <c r="F22"/>
  <c r="G22" s="1"/>
  <c r="H21"/>
  <c r="H20"/>
  <c r="H19"/>
  <c r="H18"/>
  <c r="H17"/>
  <c r="H16"/>
  <c r="C12"/>
  <c r="C10"/>
  <c r="C3"/>
  <c r="C2"/>
  <c r="C1"/>
  <c r="H25" i="77"/>
  <c r="H24"/>
  <c r="H23"/>
  <c r="H22"/>
  <c r="H21"/>
  <c r="H20"/>
  <c r="H19"/>
  <c r="H18"/>
  <c r="H17"/>
  <c r="H16"/>
  <c r="C12"/>
  <c r="C10"/>
  <c r="C3"/>
  <c r="C2"/>
  <c r="C1"/>
  <c r="H25" i="76"/>
  <c r="H24"/>
  <c r="H23"/>
  <c r="H22"/>
  <c r="H21"/>
  <c r="H20"/>
  <c r="H19"/>
  <c r="H18"/>
  <c r="H17"/>
  <c r="H16"/>
  <c r="C12"/>
  <c r="C10"/>
  <c r="C3"/>
  <c r="C2"/>
  <c r="C1"/>
  <c r="H25" i="75"/>
  <c r="H24"/>
  <c r="H23"/>
  <c r="H22"/>
  <c r="H21"/>
  <c r="H20"/>
  <c r="H19"/>
  <c r="H18"/>
  <c r="H17"/>
  <c r="H16"/>
  <c r="C12"/>
  <c r="C10"/>
  <c r="C3"/>
  <c r="C2"/>
  <c r="C1"/>
  <c r="H25" i="74"/>
  <c r="H24"/>
  <c r="H23"/>
  <c r="H22"/>
  <c r="H21"/>
  <c r="H20"/>
  <c r="H19"/>
  <c r="H18"/>
  <c r="H17"/>
  <c r="H16"/>
  <c r="C12"/>
  <c r="C10"/>
  <c r="C3"/>
  <c r="C2"/>
  <c r="C1"/>
  <c r="H25" i="73"/>
  <c r="H24"/>
  <c r="H23"/>
  <c r="H22"/>
  <c r="H21"/>
  <c r="H20"/>
  <c r="H19"/>
  <c r="H18"/>
  <c r="H17"/>
  <c r="H16"/>
  <c r="C12"/>
  <c r="C10"/>
  <c r="C3"/>
  <c r="C2"/>
  <c r="C1"/>
  <c r="H25" i="72"/>
  <c r="H24"/>
  <c r="H23"/>
  <c r="H22"/>
  <c r="H21"/>
  <c r="H20"/>
  <c r="H19"/>
  <c r="H18"/>
  <c r="H17"/>
  <c r="H16"/>
  <c r="C12"/>
  <c r="C10"/>
  <c r="C25"/>
  <c r="C3"/>
  <c r="C2"/>
  <c r="C1"/>
  <c r="H25" i="71"/>
  <c r="H24"/>
  <c r="H23"/>
  <c r="H22"/>
  <c r="H21"/>
  <c r="H20"/>
  <c r="H19"/>
  <c r="H18"/>
  <c r="H17"/>
  <c r="H16"/>
  <c r="C12"/>
  <c r="C10"/>
  <c r="C3"/>
  <c r="C2"/>
  <c r="C1"/>
  <c r="H25" i="70"/>
  <c r="H24"/>
  <c r="H23"/>
  <c r="H22"/>
  <c r="H21"/>
  <c r="H20"/>
  <c r="H19"/>
  <c r="H18"/>
  <c r="H17"/>
  <c r="H16"/>
  <c r="C12"/>
  <c r="C10"/>
  <c r="C3"/>
  <c r="C2"/>
  <c r="C1"/>
  <c r="H25" i="69"/>
  <c r="H24"/>
  <c r="H23"/>
  <c r="H22"/>
  <c r="H21"/>
  <c r="H20"/>
  <c r="H19"/>
  <c r="H18"/>
  <c r="H17"/>
  <c r="H16"/>
  <c r="C12"/>
  <c r="C10"/>
  <c r="C3"/>
  <c r="C2"/>
  <c r="C1"/>
  <c r="H25" i="68"/>
  <c r="H24"/>
  <c r="H23"/>
  <c r="H22"/>
  <c r="H21"/>
  <c r="H20"/>
  <c r="H19"/>
  <c r="H18"/>
  <c r="H17"/>
  <c r="H16"/>
  <c r="C12"/>
  <c r="C10"/>
  <c r="C3"/>
  <c r="C2"/>
  <c r="C1"/>
  <c r="H25" i="67"/>
  <c r="H24"/>
  <c r="H23"/>
  <c r="H22"/>
  <c r="H21"/>
  <c r="H20"/>
  <c r="H19"/>
  <c r="H18"/>
  <c r="H17"/>
  <c r="H16"/>
  <c r="C12"/>
  <c r="C10"/>
  <c r="C3"/>
  <c r="C2"/>
  <c r="C1"/>
  <c r="H25" i="66"/>
  <c r="H24"/>
  <c r="H23"/>
  <c r="H22"/>
  <c r="H21"/>
  <c r="H20"/>
  <c r="H19"/>
  <c r="H18"/>
  <c r="H17"/>
  <c r="H16"/>
  <c r="C12"/>
  <c r="C10"/>
  <c r="C3"/>
  <c r="C2"/>
  <c r="C1"/>
  <c r="H25" i="65"/>
  <c r="H24"/>
  <c r="H23"/>
  <c r="H22"/>
  <c r="H21"/>
  <c r="H20"/>
  <c r="H19"/>
  <c r="H18"/>
  <c r="H17"/>
  <c r="H16"/>
  <c r="C12"/>
  <c r="C10"/>
  <c r="C3"/>
  <c r="C2"/>
  <c r="C1"/>
  <c r="H25" i="64"/>
  <c r="H24"/>
  <c r="H23"/>
  <c r="H22"/>
  <c r="H21"/>
  <c r="H20"/>
  <c r="H19"/>
  <c r="H18"/>
  <c r="H17"/>
  <c r="H16"/>
  <c r="C12"/>
  <c r="C10"/>
  <c r="C3"/>
  <c r="C2"/>
  <c r="C1"/>
  <c r="H25" i="63"/>
  <c r="H24"/>
  <c r="H23"/>
  <c r="H22"/>
  <c r="H21"/>
  <c r="H20"/>
  <c r="H19"/>
  <c r="H18"/>
  <c r="H17"/>
  <c r="H16"/>
  <c r="C16"/>
  <c r="C12"/>
  <c r="C10"/>
  <c r="C3"/>
  <c r="C2"/>
  <c r="C1"/>
  <c r="H25" i="62"/>
  <c r="H24"/>
  <c r="H23"/>
  <c r="H22"/>
  <c r="H21"/>
  <c r="H20"/>
  <c r="H19"/>
  <c r="H18"/>
  <c r="H17"/>
  <c r="H16"/>
  <c r="C12"/>
  <c r="C10"/>
  <c r="C3"/>
  <c r="C2"/>
  <c r="C1"/>
  <c r="H25" i="61"/>
  <c r="H24"/>
  <c r="H23"/>
  <c r="H22"/>
  <c r="H21"/>
  <c r="H20"/>
  <c r="H19"/>
  <c r="H18"/>
  <c r="H17"/>
  <c r="H16"/>
  <c r="C12"/>
  <c r="C10"/>
  <c r="C3"/>
  <c r="C2"/>
  <c r="C1"/>
  <c r="H25" i="43"/>
  <c r="H24"/>
  <c r="H23"/>
  <c r="H22"/>
  <c r="H21"/>
  <c r="H20"/>
  <c r="H19"/>
  <c r="H18"/>
  <c r="H17"/>
  <c r="H16"/>
  <c r="C12"/>
  <c r="C10"/>
  <c r="C3"/>
  <c r="C2"/>
  <c r="C1"/>
  <c r="H25" i="44"/>
  <c r="H24"/>
  <c r="H23"/>
  <c r="H22"/>
  <c r="H21"/>
  <c r="H20"/>
  <c r="H19"/>
  <c r="H18"/>
  <c r="H17"/>
  <c r="H16"/>
  <c r="C12"/>
  <c r="C10"/>
  <c r="C3"/>
  <c r="C2"/>
  <c r="C1"/>
  <c r="H25" i="45"/>
  <c r="H24"/>
  <c r="H23"/>
  <c r="H22"/>
  <c r="H21"/>
  <c r="H20"/>
  <c r="H19"/>
  <c r="H18"/>
  <c r="H17"/>
  <c r="H16"/>
  <c r="C12"/>
  <c r="C10"/>
  <c r="C3"/>
  <c r="C2"/>
  <c r="C1"/>
  <c r="H25" i="46"/>
  <c r="H24"/>
  <c r="H23"/>
  <c r="H22"/>
  <c r="H21"/>
  <c r="H20"/>
  <c r="H19"/>
  <c r="H18"/>
  <c r="H17"/>
  <c r="H16"/>
  <c r="C12"/>
  <c r="C10"/>
  <c r="C3"/>
  <c r="C2"/>
  <c r="C1"/>
  <c r="H25" i="47"/>
  <c r="H24"/>
  <c r="H23"/>
  <c r="H22"/>
  <c r="H21"/>
  <c r="H20"/>
  <c r="H19"/>
  <c r="H18"/>
  <c r="H17"/>
  <c r="H16"/>
  <c r="G13"/>
  <c r="C12"/>
  <c r="C10"/>
  <c r="C3"/>
  <c r="C2"/>
  <c r="C1"/>
  <c r="H25" i="48"/>
  <c r="H24"/>
  <c r="H23"/>
  <c r="H22"/>
  <c r="H21"/>
  <c r="H20"/>
  <c r="H19"/>
  <c r="H18"/>
  <c r="H17"/>
  <c r="H16"/>
  <c r="C12"/>
  <c r="C10"/>
  <c r="C3"/>
  <c r="C2"/>
  <c r="C1"/>
  <c r="H25" i="49"/>
  <c r="H24"/>
  <c r="H23"/>
  <c r="H22"/>
  <c r="H21"/>
  <c r="H20"/>
  <c r="H19"/>
  <c r="H18"/>
  <c r="H17"/>
  <c r="H16"/>
  <c r="C12"/>
  <c r="C10"/>
  <c r="C3"/>
  <c r="C2"/>
  <c r="C1"/>
  <c r="H25" i="50"/>
  <c r="H24"/>
  <c r="H23"/>
  <c r="H22"/>
  <c r="H21"/>
  <c r="H20"/>
  <c r="H19"/>
  <c r="H18"/>
  <c r="H17"/>
  <c r="H16"/>
  <c r="C12"/>
  <c r="C10"/>
  <c r="C16"/>
  <c r="C3"/>
  <c r="C2"/>
  <c r="C1"/>
  <c r="H25" i="51"/>
  <c r="H24"/>
  <c r="H23"/>
  <c r="H22"/>
  <c r="H21"/>
  <c r="H20"/>
  <c r="H19"/>
  <c r="H18"/>
  <c r="H17"/>
  <c r="H16"/>
  <c r="C12"/>
  <c r="C10"/>
  <c r="C3"/>
  <c r="C2"/>
  <c r="C1"/>
  <c r="H25" i="52"/>
  <c r="F25"/>
  <c r="G25" s="1"/>
  <c r="H24"/>
  <c r="H23"/>
  <c r="H22"/>
  <c r="H21"/>
  <c r="F21"/>
  <c r="G21" s="1"/>
  <c r="H20"/>
  <c r="H19"/>
  <c r="H18"/>
  <c r="H17"/>
  <c r="C17"/>
  <c r="H16"/>
  <c r="G13"/>
  <c r="C12"/>
  <c r="C10"/>
  <c r="C3"/>
  <c r="C2"/>
  <c r="C1"/>
  <c r="H25" i="53"/>
  <c r="H24"/>
  <c r="H23"/>
  <c r="H22"/>
  <c r="H21"/>
  <c r="H20"/>
  <c r="H19"/>
  <c r="H18"/>
  <c r="H17"/>
  <c r="H16"/>
  <c r="C12"/>
  <c r="C10"/>
  <c r="C3"/>
  <c r="C2"/>
  <c r="C1"/>
  <c r="H25" i="54"/>
  <c r="H24"/>
  <c r="H23"/>
  <c r="H22"/>
  <c r="H21"/>
  <c r="H20"/>
  <c r="H19"/>
  <c r="H18"/>
  <c r="H17"/>
  <c r="H16"/>
  <c r="F16"/>
  <c r="G16"/>
  <c r="C12"/>
  <c r="C10"/>
  <c r="C25"/>
  <c r="C3"/>
  <c r="C2"/>
  <c r="C1"/>
  <c r="H25" i="55"/>
  <c r="H24"/>
  <c r="H23"/>
  <c r="H22"/>
  <c r="H21"/>
  <c r="H20"/>
  <c r="H19"/>
  <c r="H18"/>
  <c r="H17"/>
  <c r="H16"/>
  <c r="C12"/>
  <c r="C10"/>
  <c r="C3"/>
  <c r="C2"/>
  <c r="C1"/>
  <c r="H25" i="56"/>
  <c r="H24"/>
  <c r="H23"/>
  <c r="H22"/>
  <c r="H21"/>
  <c r="H20"/>
  <c r="H19"/>
  <c r="H18"/>
  <c r="H17"/>
  <c r="H16"/>
  <c r="C12"/>
  <c r="C10"/>
  <c r="C3"/>
  <c r="C2"/>
  <c r="C1"/>
  <c r="H25" i="57"/>
  <c r="H24"/>
  <c r="H23"/>
  <c r="H22"/>
  <c r="H21"/>
  <c r="H20"/>
  <c r="H19"/>
  <c r="H18"/>
  <c r="H17"/>
  <c r="H16"/>
  <c r="C12"/>
  <c r="C10"/>
  <c r="C3"/>
  <c r="C2"/>
  <c r="C1"/>
  <c r="H25" i="58"/>
  <c r="H24"/>
  <c r="H23"/>
  <c r="H22"/>
  <c r="H21"/>
  <c r="H20"/>
  <c r="H19"/>
  <c r="H18"/>
  <c r="H17"/>
  <c r="H16"/>
  <c r="C12"/>
  <c r="C10"/>
  <c r="C3"/>
  <c r="C2"/>
  <c r="C1"/>
  <c r="H25" i="59"/>
  <c r="H24"/>
  <c r="H23"/>
  <c r="H22"/>
  <c r="H21"/>
  <c r="H20"/>
  <c r="H19"/>
  <c r="H18"/>
  <c r="H17"/>
  <c r="H16"/>
  <c r="C12"/>
  <c r="C10"/>
  <c r="C3"/>
  <c r="C2"/>
  <c r="C1"/>
  <c r="H25" i="1"/>
  <c r="H24"/>
  <c r="H23"/>
  <c r="H22"/>
  <c r="H21"/>
  <c r="H20"/>
  <c r="H19"/>
  <c r="H18"/>
  <c r="H17"/>
  <c r="C17"/>
  <c r="H16"/>
  <c r="C12"/>
  <c r="C10"/>
  <c r="C3"/>
  <c r="C2"/>
  <c r="C1"/>
  <c r="C8" i="60"/>
  <c r="F20" s="1"/>
  <c r="G20"/>
  <c r="C7"/>
  <c r="C6"/>
  <c r="C5"/>
  <c r="H25"/>
  <c r="H24"/>
  <c r="H23"/>
  <c r="H22"/>
  <c r="H21"/>
  <c r="H20"/>
  <c r="H19"/>
  <c r="H18"/>
  <c r="H17"/>
  <c r="H16"/>
  <c r="C12"/>
  <c r="C10"/>
  <c r="C3"/>
  <c r="C2"/>
  <c r="C1"/>
  <c r="T70" i="41"/>
  <c r="T69"/>
  <c r="T68"/>
  <c r="T67"/>
  <c r="T66"/>
  <c r="T65"/>
  <c r="T64"/>
  <c r="T63"/>
  <c r="T62"/>
  <c r="T61"/>
  <c r="T52"/>
  <c r="T51"/>
  <c r="T50"/>
  <c r="T49"/>
  <c r="T48"/>
  <c r="T47"/>
  <c r="T46"/>
  <c r="T45"/>
  <c r="T44"/>
  <c r="T43"/>
  <c r="T34"/>
  <c r="T33"/>
  <c r="T32"/>
  <c r="T31"/>
  <c r="T30"/>
  <c r="T35"/>
  <c r="T23"/>
  <c r="T29"/>
  <c r="T28"/>
  <c r="T27"/>
  <c r="T26"/>
  <c r="T25"/>
  <c r="T16"/>
  <c r="T15"/>
  <c r="T14"/>
  <c r="T13"/>
  <c r="T12"/>
  <c r="T11"/>
  <c r="T10"/>
  <c r="T9"/>
  <c r="T8"/>
  <c r="T7"/>
  <c r="F19" i="61"/>
  <c r="G19" s="1"/>
  <c r="C17" i="63"/>
  <c r="F16"/>
  <c r="G16"/>
  <c r="F24" i="78"/>
  <c r="G24"/>
  <c r="F25" i="80"/>
  <c r="G25" s="1"/>
  <c r="F22"/>
  <c r="G22" s="1"/>
  <c r="F18"/>
  <c r="G18" s="1"/>
  <c r="G13"/>
  <c r="G11" i="83"/>
  <c r="F16" i="89"/>
  <c r="G16" s="1"/>
  <c r="F24" i="91"/>
  <c r="G24" s="1"/>
  <c r="G13"/>
  <c r="F21" i="86"/>
  <c r="G21"/>
  <c r="C17" i="80"/>
  <c r="F19"/>
  <c r="G19" s="1"/>
  <c r="F21"/>
  <c r="G21" s="1"/>
  <c r="F23"/>
  <c r="G23" s="1"/>
  <c r="C17" i="78"/>
  <c r="F19"/>
  <c r="G19"/>
  <c r="F23"/>
  <c r="G23"/>
  <c r="F18" i="47"/>
  <c r="G18" s="1"/>
  <c r="F22"/>
  <c r="G22" s="1"/>
  <c r="C17"/>
  <c r="C17" i="50"/>
  <c r="C25"/>
  <c r="C16" i="51"/>
  <c r="F23" i="56"/>
  <c r="G23" s="1"/>
  <c r="C18" i="89"/>
  <c r="C23" i="88"/>
  <c r="C20" i="87"/>
  <c r="C23" i="85"/>
  <c r="F21"/>
  <c r="G21" s="1"/>
  <c r="G11"/>
  <c r="C19" i="84"/>
  <c r="F18"/>
  <c r="G18" s="1"/>
  <c r="C22" i="83"/>
  <c r="F20"/>
  <c r="G20"/>
  <c r="C19" i="81"/>
  <c r="G11" i="80"/>
  <c r="C16"/>
  <c r="G12"/>
  <c r="F17"/>
  <c r="G17" s="1"/>
  <c r="C18"/>
  <c r="C19"/>
  <c r="C20"/>
  <c r="C21"/>
  <c r="C22"/>
  <c r="C23"/>
  <c r="C24"/>
  <c r="G11" i="78"/>
  <c r="C16"/>
  <c r="C18"/>
  <c r="C21"/>
  <c r="C22"/>
  <c r="G12" i="77"/>
  <c r="C19"/>
  <c r="C23"/>
  <c r="G12" i="74"/>
  <c r="C18"/>
  <c r="C19"/>
  <c r="C22"/>
  <c r="C23"/>
  <c r="G13"/>
  <c r="F18"/>
  <c r="G18" s="1"/>
  <c r="F20"/>
  <c r="G20" s="1"/>
  <c r="F22"/>
  <c r="G22" s="1"/>
  <c r="F24"/>
  <c r="G24" s="1"/>
  <c r="G11"/>
  <c r="C18" i="72"/>
  <c r="C24"/>
  <c r="G12" i="70"/>
  <c r="C20"/>
  <c r="C24"/>
  <c r="F20"/>
  <c r="G20" s="1"/>
  <c r="F24"/>
  <c r="G24" s="1"/>
  <c r="F25"/>
  <c r="G25" s="1"/>
  <c r="C16" i="66"/>
  <c r="C19"/>
  <c r="C22" i="65"/>
  <c r="C24"/>
  <c r="C16"/>
  <c r="F16"/>
  <c r="G16"/>
  <c r="C22" i="64"/>
  <c r="C24"/>
  <c r="F21"/>
  <c r="G21"/>
  <c r="C16"/>
  <c r="F16"/>
  <c r="G16" s="1"/>
  <c r="C24" i="63"/>
  <c r="F21"/>
  <c r="G21"/>
  <c r="C23" i="43"/>
  <c r="C20" i="44"/>
  <c r="C20" i="45"/>
  <c r="C18" i="46"/>
  <c r="C23"/>
  <c r="G11" i="47"/>
  <c r="C21"/>
  <c r="C21" i="48"/>
  <c r="G13"/>
  <c r="F23"/>
  <c r="G23" s="1"/>
  <c r="F25"/>
  <c r="G25" s="1"/>
  <c r="C23" i="49"/>
  <c r="G13" i="50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G12"/>
  <c r="F17"/>
  <c r="G17"/>
  <c r="C18"/>
  <c r="C19"/>
  <c r="C20"/>
  <c r="C21"/>
  <c r="C22"/>
  <c r="C23"/>
  <c r="C24"/>
  <c r="G11"/>
  <c r="G13" i="51"/>
  <c r="F18"/>
  <c r="G18" s="1"/>
  <c r="F20"/>
  <c r="G20" s="1"/>
  <c r="F22"/>
  <c r="G22" s="1"/>
  <c r="F24"/>
  <c r="G24" s="1"/>
  <c r="G12"/>
  <c r="C18"/>
  <c r="C19"/>
  <c r="C22"/>
  <c r="C23"/>
  <c r="G11" i="52"/>
  <c r="C16"/>
  <c r="C18"/>
  <c r="C21"/>
  <c r="C22"/>
  <c r="F25" i="53"/>
  <c r="G25" s="1"/>
  <c r="C24"/>
  <c r="G12" i="54"/>
  <c r="F17"/>
  <c r="G17" s="1"/>
  <c r="C18"/>
  <c r="C22"/>
  <c r="F18" i="57"/>
  <c r="G18"/>
  <c r="F20"/>
  <c r="G20"/>
  <c r="F22"/>
  <c r="G22"/>
  <c r="G12"/>
  <c r="C19"/>
  <c r="C23"/>
  <c r="F21" i="58"/>
  <c r="G21" s="1"/>
  <c r="F25"/>
  <c r="G25" s="1"/>
  <c r="C18"/>
  <c r="C16" i="59"/>
  <c r="C24"/>
  <c r="C18" i="1"/>
  <c r="C22"/>
  <c r="C23"/>
  <c r="C25"/>
  <c r="F19"/>
  <c r="G19"/>
  <c r="F21"/>
  <c r="G21"/>
  <c r="F22"/>
  <c r="G22"/>
  <c r="F24"/>
  <c r="G24"/>
  <c r="G13" i="81"/>
  <c r="F24"/>
  <c r="G24" s="1"/>
  <c r="F21"/>
  <c r="G21" s="1"/>
  <c r="G11"/>
  <c r="C22"/>
  <c r="F22"/>
  <c r="G22" s="1"/>
  <c r="G12"/>
  <c r="C20"/>
  <c r="F25"/>
  <c r="G25" s="1"/>
  <c r="F23"/>
  <c r="G23" s="1"/>
  <c r="C25"/>
  <c r="C16"/>
  <c r="C23"/>
  <c r="F20"/>
  <c r="G20"/>
  <c r="F16"/>
  <c r="G16"/>
  <c r="C16" i="83"/>
  <c r="F17"/>
  <c r="G17"/>
  <c r="C21"/>
  <c r="C25"/>
  <c r="F19"/>
  <c r="G19"/>
  <c r="F22"/>
  <c r="G22"/>
  <c r="C19"/>
  <c r="F18"/>
  <c r="G18" s="1"/>
  <c r="F23"/>
  <c r="G23" s="1"/>
  <c r="F16"/>
  <c r="G16" s="1"/>
  <c r="C18"/>
  <c r="C20"/>
  <c r="C16" i="84"/>
  <c r="C18"/>
  <c r="C22"/>
  <c r="G13"/>
  <c r="F20"/>
  <c r="G20" s="1"/>
  <c r="F23"/>
  <c r="G23" s="1"/>
  <c r="F17"/>
  <c r="G17" s="1"/>
  <c r="C20"/>
  <c r="C24"/>
  <c r="F19"/>
  <c r="G19" s="1"/>
  <c r="F24"/>
  <c r="G24" s="1"/>
  <c r="G11"/>
  <c r="G12"/>
  <c r="C23"/>
  <c r="F21"/>
  <c r="G21"/>
  <c r="C17"/>
  <c r="F25"/>
  <c r="G25" s="1"/>
  <c r="C25"/>
  <c r="F22"/>
  <c r="G22"/>
  <c r="C17" i="85"/>
  <c r="C18"/>
  <c r="C22"/>
  <c r="G13"/>
  <c r="F20"/>
  <c r="G20"/>
  <c r="F23"/>
  <c r="G23"/>
  <c r="G12"/>
  <c r="C20"/>
  <c r="C24"/>
  <c r="F19"/>
  <c r="G19" s="1"/>
  <c r="F24"/>
  <c r="G24" s="1"/>
  <c r="C16"/>
  <c r="C19"/>
  <c r="F18"/>
  <c r="G18" s="1"/>
  <c r="C21"/>
  <c r="F25"/>
  <c r="G25"/>
  <c r="C19" i="86"/>
  <c r="F24"/>
  <c r="G24" s="1"/>
  <c r="C25"/>
  <c r="C21"/>
  <c r="C17"/>
  <c r="C22"/>
  <c r="C19" i="87"/>
  <c r="C17"/>
  <c r="C21"/>
  <c r="F22"/>
  <c r="G22"/>
  <c r="F17"/>
  <c r="G17"/>
  <c r="C24"/>
  <c r="G12" i="83"/>
  <c r="C21" i="84"/>
  <c r="F22" i="85"/>
  <c r="G22" s="1"/>
  <c r="F17"/>
  <c r="G17" s="1"/>
  <c r="G26" s="1"/>
  <c r="D14" s="1"/>
  <c r="C22" i="87"/>
  <c r="F16" i="84"/>
  <c r="G16"/>
  <c r="G26" s="1"/>
  <c r="D14" s="1"/>
  <c r="F20" i="86"/>
  <c r="G20"/>
  <c r="F23" i="87"/>
  <c r="G23"/>
  <c r="C17" i="83"/>
  <c r="C24"/>
  <c r="F16" i="85"/>
  <c r="G16"/>
  <c r="C25"/>
  <c r="C16" i="87"/>
  <c r="F21" i="46"/>
  <c r="G21" s="1"/>
  <c r="G12"/>
  <c r="C17" i="70"/>
  <c r="F17"/>
  <c r="G17" s="1"/>
  <c r="C25"/>
  <c r="F19"/>
  <c r="G19"/>
  <c r="C19"/>
  <c r="F18"/>
  <c r="G18" s="1"/>
  <c r="G11"/>
  <c r="F21" i="71"/>
  <c r="G21" s="1"/>
  <c r="C20"/>
  <c r="T17" i="41"/>
  <c r="T5"/>
  <c r="Q5"/>
  <c r="C25" i="58"/>
  <c r="F16"/>
  <c r="G16"/>
  <c r="F18"/>
  <c r="G18"/>
  <c r="F22"/>
  <c r="G22"/>
  <c r="G12"/>
  <c r="C19"/>
  <c r="F17"/>
  <c r="G17"/>
  <c r="C20"/>
  <c r="F23" i="89"/>
  <c r="G23" s="1"/>
  <c r="G12"/>
  <c r="F22"/>
  <c r="G22"/>
  <c r="C25"/>
  <c r="F17"/>
  <c r="G17" s="1"/>
  <c r="C24"/>
  <c r="G13"/>
  <c r="C17"/>
  <c r="G11"/>
  <c r="C16"/>
  <c r="F23" i="91"/>
  <c r="G23"/>
  <c r="F16"/>
  <c r="G16"/>
  <c r="G11"/>
  <c r="C16"/>
  <c r="C18"/>
  <c r="F18"/>
  <c r="G18" s="1"/>
  <c r="C19"/>
  <c r="C20"/>
  <c r="G11" i="58"/>
  <c r="F23"/>
  <c r="G23"/>
  <c r="C18" i="66"/>
  <c r="F17" i="91"/>
  <c r="G17" s="1"/>
  <c r="F25" i="49"/>
  <c r="G25" s="1"/>
  <c r="G26" s="1"/>
  <c r="D14" s="1"/>
  <c r="F21"/>
  <c r="G21" s="1"/>
  <c r="F16"/>
  <c r="G16" s="1"/>
  <c r="F20"/>
  <c r="G20" s="1"/>
  <c r="C21"/>
  <c r="F18"/>
  <c r="G18"/>
  <c r="C22"/>
  <c r="G13" i="66"/>
  <c r="F18"/>
  <c r="G18"/>
  <c r="C25"/>
  <c r="F20"/>
  <c r="G20" s="1"/>
  <c r="F25"/>
  <c r="G25" s="1"/>
  <c r="G12"/>
  <c r="C20"/>
  <c r="F17"/>
  <c r="G17" s="1"/>
  <c r="G26" s="1"/>
  <c r="D14" s="1"/>
  <c r="C21"/>
  <c r="F19" i="68"/>
  <c r="G19" s="1"/>
  <c r="F18"/>
  <c r="G18" s="1"/>
  <c r="C17"/>
  <c r="F16"/>
  <c r="G16"/>
  <c r="F16" i="69"/>
  <c r="G16"/>
  <c r="C25"/>
  <c r="F21"/>
  <c r="G21" s="1"/>
  <c r="F25"/>
  <c r="G25" s="1"/>
  <c r="C21" i="88"/>
  <c r="F21"/>
  <c r="G21"/>
  <c r="F25"/>
  <c r="G25"/>
  <c r="C22"/>
  <c r="G13"/>
  <c r="F22"/>
  <c r="G22"/>
  <c r="C20"/>
  <c r="G12" i="90"/>
  <c r="C22" i="58"/>
  <c r="G13"/>
  <c r="C24" i="49"/>
  <c r="F17"/>
  <c r="G17" s="1"/>
  <c r="C23" i="69"/>
  <c r="F18"/>
  <c r="G18"/>
  <c r="F20" i="88"/>
  <c r="G20"/>
  <c r="G12" i="91"/>
  <c r="C16" i="58"/>
  <c r="F22" i="49"/>
  <c r="G22"/>
  <c r="C25" i="91"/>
  <c r="G13" i="71"/>
  <c r="C25" i="60"/>
  <c r="C17" i="51"/>
  <c r="F21" i="75"/>
  <c r="G21" s="1"/>
  <c r="G13" i="78"/>
  <c r="F20"/>
  <c r="G20"/>
  <c r="G13" i="53"/>
  <c r="N8" i="40"/>
  <c r="K6"/>
  <c r="F24" i="57"/>
  <c r="G24" s="1"/>
  <c r="F20" i="59"/>
  <c r="G20" s="1"/>
  <c r="C22" i="60"/>
  <c r="C17"/>
  <c r="N2" i="40"/>
  <c r="G12" i="53"/>
  <c r="C24" i="54"/>
  <c r="C16"/>
  <c r="F18"/>
  <c r="G18" s="1"/>
  <c r="C23"/>
  <c r="C19"/>
  <c r="G13"/>
  <c r="C17"/>
  <c r="F21"/>
  <c r="G21" s="1"/>
  <c r="F16" i="57"/>
  <c r="G16" s="1"/>
  <c r="C22"/>
  <c r="C18"/>
  <c r="G13"/>
  <c r="G11"/>
  <c r="C21"/>
  <c r="F25"/>
  <c r="G25"/>
  <c r="F23"/>
  <c r="G23"/>
  <c r="F21"/>
  <c r="G21"/>
  <c r="F19"/>
  <c r="G19"/>
  <c r="C24"/>
  <c r="F17"/>
  <c r="G17" s="1"/>
  <c r="C25"/>
  <c r="C21" i="59"/>
  <c r="C19"/>
  <c r="G12" i="60"/>
  <c r="K2" i="40"/>
  <c r="K5"/>
  <c r="C19" i="49"/>
  <c r="G12"/>
  <c r="F24"/>
  <c r="G24" s="1"/>
  <c r="F23"/>
  <c r="G23" s="1"/>
  <c r="F19"/>
  <c r="G19" s="1"/>
  <c r="G11"/>
  <c r="C16"/>
  <c r="C24" i="43"/>
  <c r="C19" i="61"/>
  <c r="F24" i="62"/>
  <c r="G24" s="1"/>
  <c r="C19" i="63"/>
  <c r="C23"/>
  <c r="F18"/>
  <c r="G18" s="1"/>
  <c r="F20"/>
  <c r="G20" s="1"/>
  <c r="F22"/>
  <c r="G22" s="1"/>
  <c r="F24"/>
  <c r="G24" s="1"/>
  <c r="C20"/>
  <c r="G11"/>
  <c r="G13"/>
  <c r="F23"/>
  <c r="G23"/>
  <c r="C19" i="64"/>
  <c r="C23"/>
  <c r="F18"/>
  <c r="G18"/>
  <c r="F20"/>
  <c r="G20"/>
  <c r="G26" s="1"/>
  <c r="D14" s="1"/>
  <c r="F22"/>
  <c r="G22"/>
  <c r="F24"/>
  <c r="G24"/>
  <c r="G11"/>
  <c r="C25"/>
  <c r="F25"/>
  <c r="G25"/>
  <c r="F17"/>
  <c r="G17"/>
  <c r="C21"/>
  <c r="F23"/>
  <c r="G23" s="1"/>
  <c r="G12" i="65"/>
  <c r="C23"/>
  <c r="F18"/>
  <c r="G18" s="1"/>
  <c r="F22"/>
  <c r="G22" s="1"/>
  <c r="G11"/>
  <c r="C20"/>
  <c r="F25"/>
  <c r="G25" s="1"/>
  <c r="C17"/>
  <c r="C21"/>
  <c r="G13"/>
  <c r="G13" i="76"/>
  <c r="C24"/>
  <c r="C18"/>
  <c r="F16"/>
  <c r="G16" s="1"/>
  <c r="F21"/>
  <c r="G21" s="1"/>
  <c r="F24"/>
  <c r="G24" s="1"/>
  <c r="C16"/>
  <c r="C18" i="49"/>
  <c r="C25"/>
  <c r="C17"/>
  <c r="C20"/>
  <c r="C21" i="61"/>
  <c r="F19" i="63"/>
  <c r="G19"/>
  <c r="F19" i="64"/>
  <c r="G19"/>
  <c r="C18"/>
  <c r="F19" i="65"/>
  <c r="G19" s="1"/>
  <c r="F21" i="73"/>
  <c r="G21" s="1"/>
  <c r="G12" i="76"/>
  <c r="C16" i="1"/>
  <c r="F17"/>
  <c r="G17" s="1"/>
  <c r="C20"/>
  <c r="C24"/>
  <c r="F16"/>
  <c r="G16" s="1"/>
  <c r="F25"/>
  <c r="G25" s="1"/>
  <c r="G12"/>
  <c r="C21"/>
  <c r="G13"/>
  <c r="F20"/>
  <c r="G20"/>
  <c r="F23"/>
  <c r="G23"/>
  <c r="C16" i="48"/>
  <c r="C20"/>
  <c r="C24"/>
  <c r="F21"/>
  <c r="G21" s="1"/>
  <c r="C17"/>
  <c r="C18"/>
  <c r="C22" i="66"/>
  <c r="F22"/>
  <c r="G22"/>
  <c r="F23"/>
  <c r="G23"/>
  <c r="F16"/>
  <c r="G16"/>
  <c r="C24"/>
  <c r="M5" i="40"/>
  <c r="C23" i="66"/>
  <c r="C17"/>
  <c r="F24"/>
  <c r="G24"/>
  <c r="F19"/>
  <c r="G19"/>
  <c r="F18" i="1"/>
  <c r="G18"/>
  <c r="C19"/>
  <c r="C25" i="48"/>
  <c r="C22" i="76"/>
  <c r="F25"/>
  <c r="G25" s="1"/>
  <c r="G13" i="49"/>
  <c r="F25" i="61"/>
  <c r="G25" s="1"/>
  <c r="G11" i="1"/>
  <c r="F20" i="62"/>
  <c r="G20" s="1"/>
  <c r="F21" i="66"/>
  <c r="G21"/>
  <c r="N10" i="40"/>
  <c r="F23" i="54"/>
  <c r="G23" s="1"/>
  <c r="F19"/>
  <c r="G19" s="1"/>
  <c r="G11"/>
  <c r="F22"/>
  <c r="G22"/>
  <c r="C20"/>
  <c r="C18" i="90"/>
  <c r="F22"/>
  <c r="G22" s="1"/>
  <c r="F22" i="91"/>
  <c r="G22" s="1"/>
  <c r="C17"/>
  <c r="C22"/>
  <c r="F25"/>
  <c r="G25" s="1"/>
  <c r="F20"/>
  <c r="G20" s="1"/>
  <c r="F21"/>
  <c r="G21"/>
  <c r="F19"/>
  <c r="G19" s="1"/>
  <c r="C21" i="54"/>
  <c r="F20"/>
  <c r="G20"/>
  <c r="F24" i="72"/>
  <c r="G24"/>
  <c r="C19"/>
  <c r="M12" i="40"/>
  <c r="F24" i="77"/>
  <c r="G24"/>
  <c r="K41" i="40"/>
  <c r="M45"/>
  <c r="M23"/>
  <c r="K36"/>
  <c r="K32"/>
  <c r="K28"/>
  <c r="K20"/>
  <c r="T71" i="41"/>
  <c r="Q59"/>
  <c r="T59"/>
  <c r="T53"/>
  <c r="T41"/>
  <c r="Q41"/>
  <c r="Q23"/>
  <c r="M51" i="40"/>
  <c r="K51"/>
  <c r="C23" i="91"/>
  <c r="L51" i="40"/>
  <c r="F21" i="90"/>
  <c r="G21" s="1"/>
  <c r="F25"/>
  <c r="G25"/>
  <c r="F20"/>
  <c r="G20" s="1"/>
  <c r="G11"/>
  <c r="F18"/>
  <c r="G18"/>
  <c r="F23"/>
  <c r="G23" s="1"/>
  <c r="C24"/>
  <c r="C23"/>
  <c r="K50" i="40"/>
  <c r="C25" i="90"/>
  <c r="C21"/>
  <c r="C16"/>
  <c r="F24"/>
  <c r="G24" s="1"/>
  <c r="C19"/>
  <c r="K48" i="40"/>
  <c r="F24" i="89"/>
  <c r="G24" s="1"/>
  <c r="G12" i="88"/>
  <c r="G11"/>
  <c r="F18"/>
  <c r="G18" s="1"/>
  <c r="C18"/>
  <c r="F23"/>
  <c r="G23" s="1"/>
  <c r="G26" s="1"/>
  <c r="D14" s="1"/>
  <c r="F19"/>
  <c r="G19"/>
  <c r="F20" i="89"/>
  <c r="G20" s="1"/>
  <c r="C20"/>
  <c r="C23"/>
  <c r="F19"/>
  <c r="G19" s="1"/>
  <c r="F24" i="88"/>
  <c r="G24"/>
  <c r="F21" i="89"/>
  <c r="G21" s="1"/>
  <c r="F16" i="88"/>
  <c r="G16"/>
  <c r="K49" i="40"/>
  <c r="L48"/>
  <c r="C19" i="88"/>
  <c r="C25"/>
  <c r="C22" i="89"/>
  <c r="C21"/>
  <c r="F25"/>
  <c r="G25"/>
  <c r="F18"/>
  <c r="G18" s="1"/>
  <c r="F18" i="87"/>
  <c r="G18"/>
  <c r="F22" i="86"/>
  <c r="G22"/>
  <c r="F25" i="87"/>
  <c r="G25" s="1"/>
  <c r="G13"/>
  <c r="F20"/>
  <c r="G20"/>
  <c r="G26" s="1"/>
  <c r="D14" s="1"/>
  <c r="G12"/>
  <c r="F16"/>
  <c r="G16"/>
  <c r="C16" i="86"/>
  <c r="G11"/>
  <c r="F19"/>
  <c r="G19"/>
  <c r="C23"/>
  <c r="F18"/>
  <c r="G18" s="1"/>
  <c r="C24"/>
  <c r="K46" i="40"/>
  <c r="L46"/>
  <c r="M46"/>
  <c r="C18" i="86"/>
  <c r="F23"/>
  <c r="G23"/>
  <c r="C18" i="87"/>
  <c r="G11"/>
  <c r="C23"/>
  <c r="F24"/>
  <c r="G24" s="1"/>
  <c r="F21"/>
  <c r="G21"/>
  <c r="C20" i="86"/>
  <c r="F25"/>
  <c r="G25"/>
  <c r="G12"/>
  <c r="F17"/>
  <c r="G17" s="1"/>
  <c r="K43" i="40"/>
  <c r="M43"/>
  <c r="F25" i="83"/>
  <c r="G25" s="1"/>
  <c r="F21"/>
  <c r="G21"/>
  <c r="F24"/>
  <c r="G24" s="1"/>
  <c r="G13"/>
  <c r="C16" i="82"/>
  <c r="L43" i="40"/>
  <c r="F24" i="82"/>
  <c r="G24" s="1"/>
  <c r="L42" i="40"/>
  <c r="F22" i="82"/>
  <c r="G22"/>
  <c r="C24"/>
  <c r="F19"/>
  <c r="G19" s="1"/>
  <c r="C19"/>
  <c r="G13"/>
  <c r="F23"/>
  <c r="G23" s="1"/>
  <c r="K42" i="40"/>
  <c r="G12" i="82"/>
  <c r="C20"/>
  <c r="C23"/>
  <c r="F21"/>
  <c r="G21" s="1"/>
  <c r="C21"/>
  <c r="C25"/>
  <c r="L41" i="40"/>
  <c r="C21" i="81"/>
  <c r="F17"/>
  <c r="G17"/>
  <c r="F18"/>
  <c r="G18"/>
  <c r="C24"/>
  <c r="F19"/>
  <c r="G19" s="1"/>
  <c r="K40" i="40"/>
  <c r="M40"/>
  <c r="L40"/>
  <c r="F16" i="78"/>
  <c r="G16" s="1"/>
  <c r="C24"/>
  <c r="C20"/>
  <c r="F17"/>
  <c r="G17" s="1"/>
  <c r="F21"/>
  <c r="G21" s="1"/>
  <c r="F23" i="79"/>
  <c r="G23" s="1"/>
  <c r="N39" i="40"/>
  <c r="F18" i="78"/>
  <c r="G18"/>
  <c r="C23"/>
  <c r="C19"/>
  <c r="G12"/>
  <c r="C23" i="79"/>
  <c r="C25" i="78"/>
  <c r="K39" i="40"/>
  <c r="L38"/>
  <c r="C25" i="77"/>
  <c r="F19"/>
  <c r="G19"/>
  <c r="F18"/>
  <c r="G18" s="1"/>
  <c r="C22"/>
  <c r="C18"/>
  <c r="C16"/>
  <c r="C17"/>
  <c r="F25"/>
  <c r="G25"/>
  <c r="F20"/>
  <c r="G20" s="1"/>
  <c r="C21"/>
  <c r="G11"/>
  <c r="K37" i="40"/>
  <c r="L37"/>
  <c r="F16" i="77"/>
  <c r="G16"/>
  <c r="F23"/>
  <c r="G23" s="1"/>
  <c r="F22"/>
  <c r="G22"/>
  <c r="C24"/>
  <c r="C20"/>
  <c r="F17"/>
  <c r="G17"/>
  <c r="F21"/>
  <c r="G21" s="1"/>
  <c r="N35" i="40"/>
  <c r="K35"/>
  <c r="C17" i="75"/>
  <c r="F16" i="74"/>
  <c r="G16"/>
  <c r="F25"/>
  <c r="G25"/>
  <c r="F23"/>
  <c r="G23" s="1"/>
  <c r="F21"/>
  <c r="G21"/>
  <c r="F19"/>
  <c r="G19" s="1"/>
  <c r="C25"/>
  <c r="C21"/>
  <c r="C23" i="75"/>
  <c r="C19"/>
  <c r="F23"/>
  <c r="G23" s="1"/>
  <c r="F20"/>
  <c r="G20" s="1"/>
  <c r="F18"/>
  <c r="G18"/>
  <c r="C16" i="74"/>
  <c r="C24"/>
  <c r="C20"/>
  <c r="C22" i="75"/>
  <c r="C18"/>
  <c r="L35" i="40"/>
  <c r="G12" i="72"/>
  <c r="C16"/>
  <c r="F19"/>
  <c r="G19"/>
  <c r="C16" i="73"/>
  <c r="G11"/>
  <c r="G12"/>
  <c r="C18"/>
  <c r="C22" i="72"/>
  <c r="F16"/>
  <c r="G16"/>
  <c r="F22"/>
  <c r="G22" s="1"/>
  <c r="G11"/>
  <c r="F19" i="73"/>
  <c r="G19"/>
  <c r="F22"/>
  <c r="G22"/>
  <c r="C21"/>
  <c r="C17"/>
  <c r="C21" i="72"/>
  <c r="F17"/>
  <c r="G17"/>
  <c r="F21"/>
  <c r="G21"/>
  <c r="G26" s="1"/>
  <c r="D14" s="1"/>
  <c r="F25"/>
  <c r="G25"/>
  <c r="L33" i="40"/>
  <c r="N32"/>
  <c r="C23" i="72"/>
  <c r="F23"/>
  <c r="G23"/>
  <c r="F23" i="73"/>
  <c r="G23" s="1"/>
  <c r="C25"/>
  <c r="G13"/>
  <c r="C20" i="72"/>
  <c r="C17"/>
  <c r="G13"/>
  <c r="F18"/>
  <c r="G18"/>
  <c r="L32" i="40"/>
  <c r="F25" i="71"/>
  <c r="G25"/>
  <c r="C25"/>
  <c r="F23"/>
  <c r="G23"/>
  <c r="C16"/>
  <c r="C19"/>
  <c r="C17"/>
  <c r="F18"/>
  <c r="G18"/>
  <c r="C22"/>
  <c r="F16"/>
  <c r="G16" s="1"/>
  <c r="C23"/>
  <c r="G11"/>
  <c r="M29" i="40"/>
  <c r="G12" i="69"/>
  <c r="G11"/>
  <c r="C20"/>
  <c r="F20"/>
  <c r="G20" s="1"/>
  <c r="C18"/>
  <c r="N29" i="40"/>
  <c r="G12" i="67"/>
  <c r="F17" i="69"/>
  <c r="G17" s="1"/>
  <c r="C19"/>
  <c r="F19" i="67"/>
  <c r="G19"/>
  <c r="F22"/>
  <c r="G22"/>
  <c r="C19"/>
  <c r="F21"/>
  <c r="G21"/>
  <c r="C18"/>
  <c r="G11"/>
  <c r="G12" i="68"/>
  <c r="F21"/>
  <c r="G21"/>
  <c r="C17" i="67"/>
  <c r="F16"/>
  <c r="G16" s="1"/>
  <c r="F20"/>
  <c r="G20" s="1"/>
  <c r="C24"/>
  <c r="C21"/>
  <c r="F22" i="69"/>
  <c r="G22" s="1"/>
  <c r="C24"/>
  <c r="C16"/>
  <c r="C20" i="68"/>
  <c r="C25"/>
  <c r="F25"/>
  <c r="G25"/>
  <c r="C25" i="67"/>
  <c r="F23" i="70"/>
  <c r="G23"/>
  <c r="C16"/>
  <c r="F16"/>
  <c r="G16" s="1"/>
  <c r="C22" i="69"/>
  <c r="G13"/>
  <c r="F21" i="70"/>
  <c r="G21" s="1"/>
  <c r="C22"/>
  <c r="F17" i="68"/>
  <c r="G17"/>
  <c r="C23"/>
  <c r="G13"/>
  <c r="F23"/>
  <c r="G23"/>
  <c r="F24"/>
  <c r="G24" s="1"/>
  <c r="G11"/>
  <c r="C22"/>
  <c r="N28" i="40"/>
  <c r="C18" i="68"/>
  <c r="C21" i="69"/>
  <c r="F23"/>
  <c r="G23"/>
  <c r="F19"/>
  <c r="G19"/>
  <c r="C17"/>
  <c r="C24" i="68"/>
  <c r="C19"/>
  <c r="F22"/>
  <c r="G22"/>
  <c r="C21"/>
  <c r="C23" i="70"/>
  <c r="F22"/>
  <c r="G22"/>
  <c r="C21"/>
  <c r="G13"/>
  <c r="N24" i="40"/>
  <c r="K24"/>
  <c r="C18" i="65"/>
  <c r="C18" i="63"/>
  <c r="F23" i="65"/>
  <c r="G23" s="1"/>
  <c r="F17"/>
  <c r="G17"/>
  <c r="G26" s="1"/>
  <c r="D14" s="1"/>
  <c r="C25"/>
  <c r="F24"/>
  <c r="G24"/>
  <c r="F20"/>
  <c r="G20"/>
  <c r="C19"/>
  <c r="G13" i="64"/>
  <c r="C17"/>
  <c r="C20"/>
  <c r="C21" i="63"/>
  <c r="F17"/>
  <c r="G17"/>
  <c r="C25"/>
  <c r="G12"/>
  <c r="C22"/>
  <c r="K26" i="40"/>
  <c r="M22"/>
  <c r="F23" i="44"/>
  <c r="G23"/>
  <c r="F21"/>
  <c r="G21" s="1"/>
  <c r="F18"/>
  <c r="G18" s="1"/>
  <c r="F22"/>
  <c r="G22" s="1"/>
  <c r="G11"/>
  <c r="C21"/>
  <c r="F25"/>
  <c r="G25" s="1"/>
  <c r="C25"/>
  <c r="C16"/>
  <c r="C18"/>
  <c r="G11" i="43"/>
  <c r="F24"/>
  <c r="G24"/>
  <c r="C21"/>
  <c r="F17"/>
  <c r="G17" s="1"/>
  <c r="F16"/>
  <c r="G16"/>
  <c r="C20"/>
  <c r="F22"/>
  <c r="G22"/>
  <c r="C23" i="61"/>
  <c r="C20"/>
  <c r="C16"/>
  <c r="F22"/>
  <c r="G22" s="1"/>
  <c r="C25"/>
  <c r="F16"/>
  <c r="G16"/>
  <c r="F21"/>
  <c r="G21"/>
  <c r="C24"/>
  <c r="F16" i="62"/>
  <c r="G16"/>
  <c r="F23"/>
  <c r="G23"/>
  <c r="C23"/>
  <c r="C17"/>
  <c r="C22"/>
  <c r="G13"/>
  <c r="C24"/>
  <c r="C16"/>
  <c r="K22" i="40"/>
  <c r="F24" i="61"/>
  <c r="G24" s="1"/>
  <c r="F21" i="62"/>
  <c r="G21"/>
  <c r="C18" i="43"/>
  <c r="F22" i="62"/>
  <c r="G22" s="1"/>
  <c r="G11" i="61"/>
  <c r="F18"/>
  <c r="G18" s="1"/>
  <c r="C23" i="44"/>
  <c r="G12"/>
  <c r="F17" i="61"/>
  <c r="G17" s="1"/>
  <c r="F20" i="44"/>
  <c r="G20"/>
  <c r="G13"/>
  <c r="F19" i="43"/>
  <c r="G19"/>
  <c r="N16" i="40"/>
  <c r="K16"/>
  <c r="C16" i="45"/>
  <c r="F21"/>
  <c r="G21"/>
  <c r="F25"/>
  <c r="G25"/>
  <c r="C25"/>
  <c r="F16"/>
  <c r="G16"/>
  <c r="C18"/>
  <c r="C22"/>
  <c r="G11"/>
  <c r="F20"/>
  <c r="G20"/>
  <c r="F24"/>
  <c r="G24"/>
  <c r="C19"/>
  <c r="C23"/>
  <c r="K17" i="40"/>
  <c r="F19" i="48"/>
  <c r="G19"/>
  <c r="G11"/>
  <c r="F18"/>
  <c r="G18" s="1"/>
  <c r="F16"/>
  <c r="G16"/>
  <c r="C19"/>
  <c r="F22"/>
  <c r="G22"/>
  <c r="C23"/>
  <c r="C22"/>
  <c r="F17"/>
  <c r="G17"/>
  <c r="F24"/>
  <c r="G24" s="1"/>
  <c r="F20"/>
  <c r="G20"/>
  <c r="M15" i="40"/>
  <c r="N12"/>
  <c r="C24" i="52"/>
  <c r="C20"/>
  <c r="F17"/>
  <c r="G17"/>
  <c r="G11" i="51"/>
  <c r="C21"/>
  <c r="F25"/>
  <c r="G25"/>
  <c r="F23"/>
  <c r="G23"/>
  <c r="F21"/>
  <c r="G21"/>
  <c r="F19"/>
  <c r="G19"/>
  <c r="F16"/>
  <c r="G16"/>
  <c r="G26" s="1"/>
  <c r="D14" s="1"/>
  <c r="C25" i="52"/>
  <c r="F20"/>
  <c r="G20" s="1"/>
  <c r="F24"/>
  <c r="G24" s="1"/>
  <c r="N13" i="40"/>
  <c r="M11"/>
  <c r="N11"/>
  <c r="K11"/>
  <c r="M14"/>
  <c r="K12"/>
  <c r="C25" i="51"/>
  <c r="C23" i="52"/>
  <c r="C19"/>
  <c r="G12"/>
  <c r="C24" i="51"/>
  <c r="C20"/>
  <c r="F16" i="52"/>
  <c r="G16"/>
  <c r="F19"/>
  <c r="G19"/>
  <c r="F22" i="53"/>
  <c r="G22"/>
  <c r="C19"/>
  <c r="C20"/>
  <c r="F19"/>
  <c r="G19"/>
  <c r="F17"/>
  <c r="G17"/>
  <c r="C22"/>
  <c r="F24" i="56"/>
  <c r="G24" s="1"/>
  <c r="G13"/>
  <c r="C23" i="53"/>
  <c r="F25" i="55"/>
  <c r="G25" s="1"/>
  <c r="N9" i="40"/>
  <c r="G11" i="53"/>
  <c r="C21"/>
  <c r="C22" i="56"/>
  <c r="C20" i="55"/>
  <c r="G12"/>
  <c r="C18" i="53"/>
  <c r="F21"/>
  <c r="G21"/>
  <c r="C16"/>
  <c r="F16"/>
  <c r="G16" s="1"/>
  <c r="K10" i="40"/>
  <c r="F22" i="56"/>
  <c r="G22"/>
  <c r="F18" i="53"/>
  <c r="G18"/>
  <c r="F20"/>
  <c r="G20"/>
  <c r="F24"/>
  <c r="G24"/>
  <c r="C18" i="55"/>
  <c r="C25" i="53"/>
  <c r="F23"/>
  <c r="G23"/>
  <c r="G11" i="55"/>
  <c r="F18"/>
  <c r="G18" s="1"/>
  <c r="N7" i="40"/>
  <c r="K7"/>
  <c r="F17" i="56"/>
  <c r="G17" s="1"/>
  <c r="F16"/>
  <c r="G16"/>
  <c r="G26" s="1"/>
  <c r="D14" s="1"/>
  <c r="C16"/>
  <c r="C17"/>
  <c r="C19"/>
  <c r="G11"/>
  <c r="C25"/>
  <c r="F25"/>
  <c r="G25"/>
  <c r="C20"/>
  <c r="F18"/>
  <c r="G18" s="1"/>
  <c r="G12"/>
  <c r="C18"/>
  <c r="F19"/>
  <c r="G19" s="1"/>
  <c r="F20"/>
  <c r="G20"/>
  <c r="C24"/>
  <c r="C21"/>
  <c r="C23"/>
  <c r="C20" i="57"/>
  <c r="N6" i="40"/>
  <c r="M6"/>
  <c r="F19" i="58"/>
  <c r="G19"/>
  <c r="C24"/>
  <c r="C23"/>
  <c r="F24"/>
  <c r="G24"/>
  <c r="F20"/>
  <c r="G20" s="1"/>
  <c r="C17"/>
  <c r="C23" i="59"/>
  <c r="N4" i="40"/>
  <c r="F19" i="59"/>
  <c r="G19"/>
  <c r="C22"/>
  <c r="F25"/>
  <c r="G25" s="1"/>
  <c r="G13"/>
  <c r="C18"/>
  <c r="F21"/>
  <c r="G21" s="1"/>
  <c r="G11"/>
  <c r="G12"/>
  <c r="F18"/>
  <c r="G18" s="1"/>
  <c r="C20"/>
  <c r="F17"/>
  <c r="G17"/>
  <c r="F23"/>
  <c r="G23"/>
  <c r="C25"/>
  <c r="F16"/>
  <c r="G16" s="1"/>
  <c r="G26" s="1"/>
  <c r="D14" s="1"/>
  <c r="F22"/>
  <c r="G22" s="1"/>
  <c r="F24"/>
  <c r="G24"/>
  <c r="K4" i="40"/>
  <c r="M4"/>
  <c r="K3"/>
  <c r="M3"/>
  <c r="F25" i="60"/>
  <c r="G25" s="1"/>
  <c r="C20"/>
  <c r="G13"/>
  <c r="F18"/>
  <c r="G18" s="1"/>
  <c r="F19"/>
  <c r="G19"/>
  <c r="C19"/>
  <c r="C16"/>
  <c r="F22"/>
  <c r="G22"/>
  <c r="F24"/>
  <c r="G24" s="1"/>
  <c r="C21"/>
  <c r="F21"/>
  <c r="G21"/>
  <c r="C23"/>
  <c r="C24"/>
  <c r="F16"/>
  <c r="G16"/>
  <c r="G26" s="1"/>
  <c r="D14" s="1"/>
  <c r="F23"/>
  <c r="G23"/>
  <c r="G11"/>
  <c r="C18"/>
  <c r="F17"/>
  <c r="G17"/>
  <c r="N3" i="40"/>
  <c r="G26" i="68"/>
  <c r="D14" s="1"/>
  <c r="G26" i="70"/>
  <c r="D14" s="1"/>
  <c r="L30" i="40"/>
  <c r="G26" i="86"/>
  <c r="D14" s="1"/>
  <c r="G26" i="83"/>
  <c r="D14" s="1"/>
  <c r="G26" i="81"/>
  <c r="D14" s="1"/>
  <c r="F22" i="55"/>
  <c r="G22" s="1"/>
  <c r="C25"/>
  <c r="K8" i="40"/>
  <c r="F23" i="55"/>
  <c r="G23" s="1"/>
  <c r="C22"/>
  <c r="C24"/>
  <c r="C17"/>
  <c r="C19"/>
  <c r="C16"/>
  <c r="F21"/>
  <c r="G21"/>
  <c r="F16"/>
  <c r="G16"/>
  <c r="F20"/>
  <c r="G20"/>
  <c r="F17"/>
  <c r="G17"/>
  <c r="G26" i="50"/>
  <c r="D14"/>
  <c r="A18" s="1"/>
  <c r="A17"/>
  <c r="G26" i="53"/>
  <c r="D14" s="1"/>
  <c r="G26" i="58"/>
  <c r="D14" s="1"/>
  <c r="A15" i="50"/>
  <c r="H13" i="40"/>
  <c r="L13" s="1"/>
  <c r="A16" i="50"/>
  <c r="G14" s="1"/>
  <c r="I13" i="40" s="1"/>
  <c r="A16" i="58" l="1"/>
  <c r="G14" s="1"/>
  <c r="I5" i="40" s="1"/>
  <c r="A18" i="58"/>
  <c r="H5" i="40"/>
  <c r="L5" s="1"/>
  <c r="A15" i="58"/>
  <c r="A17"/>
  <c r="A17" i="86"/>
  <c r="H46" i="40"/>
  <c r="N46" s="1"/>
  <c r="A15" i="86"/>
  <c r="A16"/>
  <c r="A18"/>
  <c r="G14" s="1"/>
  <c r="I46" i="40" s="1"/>
  <c r="A18" i="59"/>
  <c r="A16"/>
  <c r="G14" s="1"/>
  <c r="I4" i="40" s="1"/>
  <c r="A15" i="59"/>
  <c r="A17"/>
  <c r="H4" i="40"/>
  <c r="L4" s="1"/>
  <c r="A15" i="80"/>
  <c r="H40" i="40"/>
  <c r="N40" s="1"/>
  <c r="A16" i="80"/>
  <c r="A17"/>
  <c r="A18"/>
  <c r="G14" s="1"/>
  <c r="I40" i="40" s="1"/>
  <c r="A16" i="83"/>
  <c r="A15"/>
  <c r="A18"/>
  <c r="G14" s="1"/>
  <c r="I43" i="40" s="1"/>
  <c r="H43"/>
  <c r="N43" s="1"/>
  <c r="A17" i="83"/>
  <c r="A17" i="68"/>
  <c r="A16"/>
  <c r="G14" s="1"/>
  <c r="I28" i="40" s="1"/>
  <c r="H28"/>
  <c r="L28" s="1"/>
  <c r="A15" i="68"/>
  <c r="A18"/>
  <c r="A15" i="60"/>
  <c r="A16"/>
  <c r="G14" s="1"/>
  <c r="I3" i="40" s="1"/>
  <c r="H3"/>
  <c r="L3" s="1"/>
  <c r="A18" i="60"/>
  <c r="A17"/>
  <c r="A15" i="56"/>
  <c r="A17"/>
  <c r="A18"/>
  <c r="H7" i="40"/>
  <c r="L7" s="1"/>
  <c r="A16" i="56"/>
  <c r="G14" s="1"/>
  <c r="I7" i="40" s="1"/>
  <c r="A18" i="81"/>
  <c r="G14" s="1"/>
  <c r="I41" i="40" s="1"/>
  <c r="H41"/>
  <c r="N41" s="1"/>
  <c r="A16" i="81"/>
  <c r="A17"/>
  <c r="A15"/>
  <c r="A15" i="70"/>
  <c r="A17"/>
  <c r="G14" s="1"/>
  <c r="I30" i="40" s="1"/>
  <c r="A18" i="70"/>
  <c r="A16"/>
  <c r="H30" i="40"/>
  <c r="M30" s="1"/>
  <c r="A15" i="51"/>
  <c r="A17"/>
  <c r="A16"/>
  <c r="G14" s="1"/>
  <c r="I12" i="40" s="1"/>
  <c r="A18" i="51"/>
  <c r="H12" i="40"/>
  <c r="L12" s="1"/>
  <c r="A18" i="65"/>
  <c r="A16"/>
  <c r="G14" s="1"/>
  <c r="I25" i="40" s="1"/>
  <c r="A17" i="65"/>
  <c r="H25" i="40"/>
  <c r="L25" s="1"/>
  <c r="A15" i="65"/>
  <c r="A17" i="87"/>
  <c r="H47" i="40"/>
  <c r="N47" s="1"/>
  <c r="A18" i="87"/>
  <c r="G14" s="1"/>
  <c r="I47" i="40" s="1"/>
  <c r="A16" i="87"/>
  <c r="A15"/>
  <c r="A18" i="88"/>
  <c r="G14" s="1"/>
  <c r="I48" i="40" s="1"/>
  <c r="A17" i="88"/>
  <c r="A15"/>
  <c r="H48" i="40"/>
  <c r="N48" s="1"/>
  <c r="A16" i="88"/>
  <c r="A15" i="66"/>
  <c r="H26" i="40"/>
  <c r="L26" s="1"/>
  <c r="A16" i="66"/>
  <c r="G14" s="1"/>
  <c r="I26" i="40" s="1"/>
  <c r="A18" i="66"/>
  <c r="A17"/>
  <c r="A16" i="49"/>
  <c r="G14" s="1"/>
  <c r="I14" i="40" s="1"/>
  <c r="A17" i="49"/>
  <c r="A15"/>
  <c r="A18"/>
  <c r="H14" i="40"/>
  <c r="A15" i="84"/>
  <c r="A17"/>
  <c r="A16"/>
  <c r="H44" i="40"/>
  <c r="N44" s="1"/>
  <c r="A18" i="84"/>
  <c r="G14" s="1"/>
  <c r="I44" i="40" s="1"/>
  <c r="A18" i="53"/>
  <c r="A16"/>
  <c r="G14" s="1"/>
  <c r="I10" i="40" s="1"/>
  <c r="A17" i="53"/>
  <c r="A15"/>
  <c r="H10" i="40"/>
  <c r="L10" s="1"/>
  <c r="A15" i="72"/>
  <c r="A16"/>
  <c r="A18"/>
  <c r="A17"/>
  <c r="G14" s="1"/>
  <c r="I32" i="40" s="1"/>
  <c r="H32"/>
  <c r="M32" s="1"/>
  <c r="H24"/>
  <c r="L24" s="1"/>
  <c r="A17" i="64"/>
  <c r="A18"/>
  <c r="A15"/>
  <c r="A16"/>
  <c r="G14" s="1"/>
  <c r="I24" i="40" s="1"/>
  <c r="A15" i="85"/>
  <c r="H45" i="40"/>
  <c r="N45" s="1"/>
  <c r="A17" i="85"/>
  <c r="A18"/>
  <c r="G14" s="1"/>
  <c r="I45" i="40" s="1"/>
  <c r="A16" i="85"/>
  <c r="G26" i="89"/>
  <c r="D14" s="1"/>
  <c r="G26" i="77"/>
  <c r="D14" s="1"/>
  <c r="G26" i="91"/>
  <c r="D14" s="1"/>
  <c r="G26" i="48"/>
  <c r="D14" s="1"/>
  <c r="G26" i="63"/>
  <c r="D14" s="1"/>
  <c r="G26" i="69"/>
  <c r="D14" s="1"/>
  <c r="G26" i="78"/>
  <c r="D14" s="1"/>
  <c r="G26" i="1"/>
  <c r="D14" s="1"/>
  <c r="F25" i="79"/>
  <c r="G25" s="1"/>
  <c r="C17"/>
  <c r="C18"/>
  <c r="C25"/>
  <c r="C16"/>
  <c r="G12"/>
  <c r="F20"/>
  <c r="G20" s="1"/>
  <c r="F21"/>
  <c r="G21" s="1"/>
  <c r="G11"/>
  <c r="C22"/>
  <c r="F22"/>
  <c r="G22" s="1"/>
  <c r="G13"/>
  <c r="C20"/>
  <c r="F21" i="47"/>
  <c r="G21" s="1"/>
  <c r="F17"/>
  <c r="G17" s="1"/>
  <c r="C20"/>
  <c r="C24"/>
  <c r="F16"/>
  <c r="G16" s="1"/>
  <c r="F20"/>
  <c r="G20" s="1"/>
  <c r="F24"/>
  <c r="G24" s="1"/>
  <c r="G12"/>
  <c r="C19"/>
  <c r="C23"/>
  <c r="F25"/>
  <c r="G25" s="1"/>
  <c r="C25"/>
  <c r="F19"/>
  <c r="G19" s="1"/>
  <c r="F23"/>
  <c r="G23" s="1"/>
  <c r="C16"/>
  <c r="C18"/>
  <c r="C22"/>
  <c r="C17" i="46"/>
  <c r="C22"/>
  <c r="F18"/>
  <c r="G18" s="1"/>
  <c r="F20"/>
  <c r="G20" s="1"/>
  <c r="F23"/>
  <c r="G23" s="1"/>
  <c r="G11"/>
  <c r="F16"/>
  <c r="G16" s="1"/>
  <c r="C20"/>
  <c r="F17"/>
  <c r="G17" s="1"/>
  <c r="C21"/>
  <c r="G13"/>
  <c r="F24"/>
  <c r="G24" s="1"/>
  <c r="C24"/>
  <c r="C19"/>
  <c r="C25"/>
  <c r="F19"/>
  <c r="G19" s="1"/>
  <c r="F22"/>
  <c r="G22" s="1"/>
  <c r="F25"/>
  <c r="G25" s="1"/>
  <c r="C16"/>
  <c r="C17" i="45"/>
  <c r="F17"/>
  <c r="G17" s="1"/>
  <c r="G26" s="1"/>
  <c r="D14" s="1"/>
  <c r="C24"/>
  <c r="F19"/>
  <c r="G19" s="1"/>
  <c r="F23"/>
  <c r="G23" s="1"/>
  <c r="C21"/>
  <c r="G13"/>
  <c r="F18"/>
  <c r="G18" s="1"/>
  <c r="F22"/>
  <c r="G22" s="1"/>
  <c r="G12"/>
  <c r="C17" i="44"/>
  <c r="F16"/>
  <c r="G16" s="1"/>
  <c r="C19"/>
  <c r="F24"/>
  <c r="G24" s="1"/>
  <c r="F17"/>
  <c r="G17" s="1"/>
  <c r="C24"/>
  <c r="C22"/>
  <c r="F19"/>
  <c r="G19" s="1"/>
  <c r="F23" i="43"/>
  <c r="G23" s="1"/>
  <c r="F21"/>
  <c r="G21" s="1"/>
  <c r="C22"/>
  <c r="F20"/>
  <c r="G20" s="1"/>
  <c r="G26" s="1"/>
  <c r="D14" s="1"/>
  <c r="C19"/>
  <c r="G13"/>
  <c r="G12"/>
  <c r="C17"/>
  <c r="F18"/>
  <c r="G18" s="1"/>
  <c r="F25"/>
  <c r="G25" s="1"/>
  <c r="C16"/>
  <c r="C25"/>
  <c r="G12" i="61"/>
  <c r="F20"/>
  <c r="G20" s="1"/>
  <c r="C22"/>
  <c r="C18"/>
  <c r="C17"/>
  <c r="G13"/>
  <c r="F23"/>
  <c r="G23" s="1"/>
  <c r="G26" s="1"/>
  <c r="D14" s="1"/>
  <c r="F19" i="62"/>
  <c r="G19" s="1"/>
  <c r="F25"/>
  <c r="G25" s="1"/>
  <c r="C25"/>
  <c r="G11"/>
  <c r="F17"/>
  <c r="G17" s="1"/>
  <c r="G12"/>
  <c r="C20"/>
  <c r="C18"/>
  <c r="F18"/>
  <c r="G18" s="1"/>
  <c r="C21"/>
  <c r="C19"/>
  <c r="F25" i="73"/>
  <c r="G25" s="1"/>
  <c r="C24"/>
  <c r="C20"/>
  <c r="F24"/>
  <c r="G24" s="1"/>
  <c r="C22"/>
  <c r="F17"/>
  <c r="G17" s="1"/>
  <c r="F16"/>
  <c r="G16" s="1"/>
  <c r="C19"/>
  <c r="F18"/>
  <c r="G18" s="1"/>
  <c r="C23"/>
  <c r="F20"/>
  <c r="G20" s="1"/>
  <c r="F25" i="82"/>
  <c r="G25" s="1"/>
  <c r="C18"/>
  <c r="C22"/>
  <c r="G11"/>
  <c r="F17"/>
  <c r="G17" s="1"/>
  <c r="F16"/>
  <c r="G16" s="1"/>
  <c r="G26" s="1"/>
  <c r="D14" s="1"/>
  <c r="C17"/>
  <c r="F18"/>
  <c r="G18" s="1"/>
  <c r="F20"/>
  <c r="G20" s="1"/>
  <c r="L14" i="40"/>
  <c r="K14"/>
  <c r="N27"/>
  <c r="C19" i="79"/>
  <c r="F18"/>
  <c r="G18" s="1"/>
  <c r="F16"/>
  <c r="G16" s="1"/>
  <c r="K23" i="40"/>
  <c r="F24" i="55"/>
  <c r="G24" s="1"/>
  <c r="F19"/>
  <c r="G19" s="1"/>
  <c r="G26" s="1"/>
  <c r="D14" s="1"/>
  <c r="C23"/>
  <c r="C21"/>
  <c r="G13"/>
  <c r="C23" i="67"/>
  <c r="F25"/>
  <c r="G25" s="1"/>
  <c r="F24"/>
  <c r="G24" s="1"/>
  <c r="G13"/>
  <c r="F23"/>
  <c r="G23" s="1"/>
  <c r="F18"/>
  <c r="G18" s="1"/>
  <c r="C16"/>
  <c r="F17"/>
  <c r="G17" s="1"/>
  <c r="C20"/>
  <c r="C22"/>
  <c r="C18" i="71"/>
  <c r="C21"/>
  <c r="F17"/>
  <c r="G17" s="1"/>
  <c r="F24"/>
  <c r="G24" s="1"/>
  <c r="G12"/>
  <c r="F22"/>
  <c r="G22" s="1"/>
  <c r="C24"/>
  <c r="F20"/>
  <c r="G20" s="1"/>
  <c r="F19"/>
  <c r="G19" s="1"/>
  <c r="N36" i="40"/>
  <c r="L36"/>
  <c r="M19"/>
  <c r="M27"/>
  <c r="K30"/>
  <c r="G26" i="74"/>
  <c r="D14" s="1"/>
  <c r="F19" i="79"/>
  <c r="G19" s="1"/>
  <c r="C24"/>
  <c r="K19" i="40"/>
  <c r="F16" i="75"/>
  <c r="G16" s="1"/>
  <c r="F17"/>
  <c r="G17" s="1"/>
  <c r="C24"/>
  <c r="F22"/>
  <c r="G22" s="1"/>
  <c r="G11"/>
  <c r="C21"/>
  <c r="F25"/>
  <c r="G25" s="1"/>
  <c r="G13"/>
  <c r="F24"/>
  <c r="G24" s="1"/>
  <c r="F19"/>
  <c r="G19" s="1"/>
  <c r="C20"/>
  <c r="C25"/>
  <c r="G12"/>
  <c r="C16"/>
  <c r="F19" i="76"/>
  <c r="G19" s="1"/>
  <c r="F17"/>
  <c r="G17" s="1"/>
  <c r="F18"/>
  <c r="G18" s="1"/>
  <c r="G11"/>
  <c r="C17"/>
  <c r="C21"/>
  <c r="C25"/>
  <c r="C20"/>
  <c r="F23"/>
  <c r="G23" s="1"/>
  <c r="C23"/>
  <c r="C19"/>
  <c r="F22"/>
  <c r="G22" s="1"/>
  <c r="F20"/>
  <c r="G20" s="1"/>
  <c r="C22" i="90"/>
  <c r="F16"/>
  <c r="G16" s="1"/>
  <c r="C17"/>
  <c r="F17"/>
  <c r="G17" s="1"/>
  <c r="G13"/>
  <c r="C20"/>
  <c r="F19"/>
  <c r="G19" s="1"/>
  <c r="K33" i="40"/>
  <c r="N33"/>
  <c r="F24" i="79"/>
  <c r="G24" s="1"/>
  <c r="F17"/>
  <c r="G17" s="1"/>
  <c r="G26" i="57"/>
  <c r="D14" s="1"/>
  <c r="C21" i="79"/>
  <c r="F24" i="54"/>
  <c r="G24" s="1"/>
  <c r="G26" s="1"/>
  <c r="D14" s="1"/>
  <c r="F18" i="52"/>
  <c r="G18" s="1"/>
  <c r="G26" s="1"/>
  <c r="D14" s="1"/>
  <c r="C16" i="88"/>
  <c r="M44" i="40"/>
  <c r="K47"/>
  <c r="M21"/>
  <c r="N18"/>
  <c r="H9" l="1"/>
  <c r="L9" s="1"/>
  <c r="A17" i="54"/>
  <c r="A18"/>
  <c r="A16"/>
  <c r="G14" s="1"/>
  <c r="I9" i="40" s="1"/>
  <c r="A15" i="54"/>
  <c r="A17" i="61"/>
  <c r="H21" i="40"/>
  <c r="L21" s="1"/>
  <c r="A16" i="61"/>
  <c r="G14" s="1"/>
  <c r="I21" i="40" s="1"/>
  <c r="A18" i="61"/>
  <c r="A15"/>
  <c r="A17" i="52"/>
  <c r="A15"/>
  <c r="A18"/>
  <c r="H11" i="40"/>
  <c r="L11" s="1"/>
  <c r="A16" i="52"/>
  <c r="G14" s="1"/>
  <c r="I11" i="40" s="1"/>
  <c r="H20"/>
  <c r="L20" s="1"/>
  <c r="A15" i="43"/>
  <c r="A17"/>
  <c r="A16"/>
  <c r="G14" s="1"/>
  <c r="I20" i="40" s="1"/>
  <c r="A18" i="43"/>
  <c r="H6" i="40"/>
  <c r="L6" s="1"/>
  <c r="A18" i="57"/>
  <c r="A16"/>
  <c r="G14" s="1"/>
  <c r="I6" i="40" s="1"/>
  <c r="A17" i="57"/>
  <c r="A15"/>
  <c r="A15" i="45"/>
  <c r="H18" i="40"/>
  <c r="L18" s="1"/>
  <c r="A17" i="45"/>
  <c r="A18"/>
  <c r="A16"/>
  <c r="G14" s="1"/>
  <c r="I18" i="40" s="1"/>
  <c r="A16" i="69"/>
  <c r="G14" s="1"/>
  <c r="I29" i="40" s="1"/>
  <c r="A17" i="69"/>
  <c r="A18"/>
  <c r="A15"/>
  <c r="H29" i="40"/>
  <c r="L29" s="1"/>
  <c r="H51"/>
  <c r="N51" s="1"/>
  <c r="A17" i="91"/>
  <c r="A15"/>
  <c r="A18"/>
  <c r="G14" s="1"/>
  <c r="I51" i="40" s="1"/>
  <c r="A16" i="91"/>
  <c r="H2" i="40"/>
  <c r="L2" s="1"/>
  <c r="A16" i="1"/>
  <c r="G14" s="1"/>
  <c r="I2" i="40" s="1"/>
  <c r="A15" i="1"/>
  <c r="A18"/>
  <c r="A17"/>
  <c r="A18" i="78"/>
  <c r="A15"/>
  <c r="A16"/>
  <c r="A17"/>
  <c r="G14" s="1"/>
  <c r="I38" i="40" s="1"/>
  <c r="H38"/>
  <c r="M38" s="1"/>
  <c r="A15" i="89"/>
  <c r="A17"/>
  <c r="H49" i="40"/>
  <c r="N49" s="1"/>
  <c r="A16" i="89"/>
  <c r="A18"/>
  <c r="G14" s="1"/>
  <c r="I49" i="40" s="1"/>
  <c r="G26" i="62"/>
  <c r="D14" s="1"/>
  <c r="G26" i="76"/>
  <c r="D14" s="1"/>
  <c r="G26" i="67"/>
  <c r="D14" s="1"/>
  <c r="G26" i="73"/>
  <c r="D14" s="1"/>
  <c r="H34" i="40"/>
  <c r="M34" s="1"/>
  <c r="A16" i="74"/>
  <c r="A15"/>
  <c r="A17"/>
  <c r="G14" s="1"/>
  <c r="I34" i="40" s="1"/>
  <c r="A18" i="74"/>
  <c r="A15" i="55"/>
  <c r="A17"/>
  <c r="A18"/>
  <c r="A16"/>
  <c r="G14" s="1"/>
  <c r="I8" i="40" s="1"/>
  <c r="H8"/>
  <c r="L8" s="1"/>
  <c r="A15" i="48"/>
  <c r="H15" i="40"/>
  <c r="L15" s="1"/>
  <c r="A16" i="48"/>
  <c r="G14" s="1"/>
  <c r="I15" i="40" s="1"/>
  <c r="A18" i="48"/>
  <c r="A17"/>
  <c r="G26" i="90"/>
  <c r="D14" s="1"/>
  <c r="G26" i="75"/>
  <c r="D14" s="1"/>
  <c r="G26" i="71"/>
  <c r="D14" s="1"/>
  <c r="G26" i="44"/>
  <c r="D14" s="1"/>
  <c r="G26" i="46"/>
  <c r="D14" s="1"/>
  <c r="A15" i="82"/>
  <c r="H42" i="40"/>
  <c r="N42" s="1"/>
  <c r="A18" i="82"/>
  <c r="G14" s="1"/>
  <c r="I42" i="40" s="1"/>
  <c r="A17" i="82"/>
  <c r="A16"/>
  <c r="A15" i="63"/>
  <c r="A18"/>
  <c r="H23" i="40"/>
  <c r="L23" s="1"/>
  <c r="A17" i="63"/>
  <c r="A16"/>
  <c r="G14" s="1"/>
  <c r="I23" i="40" s="1"/>
  <c r="A16" i="77"/>
  <c r="A15"/>
  <c r="A17"/>
  <c r="G14" s="1"/>
  <c r="I37" i="40" s="1"/>
  <c r="A18" i="77"/>
  <c r="H37" i="40"/>
  <c r="M37" s="1"/>
  <c r="G26" i="79"/>
  <c r="D14" s="1"/>
  <c r="G26" i="47"/>
  <c r="D14" s="1"/>
  <c r="A17" i="71" l="1"/>
  <c r="G14" s="1"/>
  <c r="I31" i="40" s="1"/>
  <c r="H31"/>
  <c r="M31" s="1"/>
  <c r="A16" i="71"/>
  <c r="A18"/>
  <c r="A15"/>
  <c r="A15" i="67"/>
  <c r="A18"/>
  <c r="A16"/>
  <c r="G14" s="1"/>
  <c r="I27" i="40" s="1"/>
  <c r="A17" i="67"/>
  <c r="H27" i="40"/>
  <c r="L27" s="1"/>
  <c r="A17" i="73"/>
  <c r="G14" s="1"/>
  <c r="I33" i="40" s="1"/>
  <c r="H33"/>
  <c r="M33" s="1"/>
  <c r="A15" i="73"/>
  <c r="A16"/>
  <c r="A18"/>
  <c r="G48" i="40"/>
  <c r="G44"/>
  <c r="H39"/>
  <c r="M39" s="1"/>
  <c r="A15" i="79"/>
  <c r="A16"/>
  <c r="A17"/>
  <c r="G14" s="1"/>
  <c r="I39" i="40" s="1"/>
  <c r="A18" i="79"/>
  <c r="A16" i="44"/>
  <c r="G14" s="1"/>
  <c r="I19" i="40" s="1"/>
  <c r="A18" i="44"/>
  <c r="A17"/>
  <c r="H19" i="40"/>
  <c r="L19" s="1"/>
  <c r="G19" s="1"/>
  <c r="A15" i="44"/>
  <c r="H50" i="40"/>
  <c r="N50" s="1"/>
  <c r="G42" s="1"/>
  <c r="A15" i="90"/>
  <c r="A17"/>
  <c r="A16"/>
  <c r="A18"/>
  <c r="G14" s="1"/>
  <c r="I50" i="40" s="1"/>
  <c r="G41"/>
  <c r="G40"/>
  <c r="G18"/>
  <c r="A16" i="47"/>
  <c r="G14" s="1"/>
  <c r="I16" i="40" s="1"/>
  <c r="A15" i="47"/>
  <c r="A18"/>
  <c r="H16" i="40"/>
  <c r="L16" s="1"/>
  <c r="A17" i="47"/>
  <c r="A15" i="46"/>
  <c r="A18"/>
  <c r="H17" i="40"/>
  <c r="L17" s="1"/>
  <c r="A16" i="46"/>
  <c r="G14" s="1"/>
  <c r="I17" i="40" s="1"/>
  <c r="A17" i="46"/>
  <c r="A15" i="75"/>
  <c r="A18"/>
  <c r="A17"/>
  <c r="G14" s="1"/>
  <c r="I35" i="40" s="1"/>
  <c r="A16" i="75"/>
  <c r="H35" i="40"/>
  <c r="M35" s="1"/>
  <c r="G35" s="1"/>
  <c r="A15" i="76"/>
  <c r="A17"/>
  <c r="G14" s="1"/>
  <c r="I36" i="40" s="1"/>
  <c r="H36"/>
  <c r="M36" s="1"/>
  <c r="A16" i="76"/>
  <c r="A18"/>
  <c r="A15" i="62"/>
  <c r="H22" i="40"/>
  <c r="L22" s="1"/>
  <c r="G22" s="1"/>
  <c r="A17" i="62"/>
  <c r="A18"/>
  <c r="A16"/>
  <c r="G14" s="1"/>
  <c r="I22" i="40" s="1"/>
  <c r="G23"/>
  <c r="G7"/>
  <c r="G10"/>
  <c r="G51"/>
  <c r="G20"/>
  <c r="G16" l="1"/>
  <c r="G28"/>
  <c r="G5"/>
  <c r="G12"/>
  <c r="G26"/>
  <c r="G4"/>
  <c r="G24"/>
  <c r="G31"/>
  <c r="G30"/>
  <c r="G32"/>
  <c r="G39"/>
  <c r="G14"/>
  <c r="G34"/>
  <c r="G17"/>
  <c r="G21"/>
  <c r="G45"/>
  <c r="G3"/>
  <c r="G37"/>
  <c r="G49"/>
  <c r="G33"/>
  <c r="G27"/>
  <c r="G50"/>
  <c r="G43"/>
  <c r="G38"/>
  <c r="G46"/>
  <c r="G6"/>
  <c r="G8"/>
  <c r="G2"/>
  <c r="G36"/>
  <c r="G29"/>
  <c r="G15"/>
  <c r="G11"/>
  <c r="G25"/>
  <c r="G9"/>
  <c r="G47"/>
  <c r="G13"/>
</calcChain>
</file>

<file path=xl/sharedStrings.xml><?xml version="1.0" encoding="utf-8"?>
<sst xmlns="http://schemas.openxmlformats.org/spreadsheetml/2006/main" count="1924" uniqueCount="186">
  <si>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</si>
  <si>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</si>
  <si>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</si>
  <si>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</si>
  <si>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</si>
  <si>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</si>
  <si>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</si>
  <si>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</si>
  <si>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</si>
  <si>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</si>
  <si>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</si>
  <si>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</si>
  <si>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</si>
  <si>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</si>
  <si>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</si>
  <si>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</si>
  <si>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</si>
  <si>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</si>
  <si>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</si>
  <si>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</si>
  <si>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</si>
  <si>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</si>
  <si>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</si>
  <si>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</si>
  <si>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</si>
  <si>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</si>
  <si>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</si>
  <si>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</si>
  <si>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</si>
  <si>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</si>
  <si>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</si>
  <si>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</si>
  <si>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</si>
  <si>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</si>
  <si>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/>
        <sz val="14"/>
        <color indexed="10"/>
        <rFont val="Arial"/>
        <family val="2"/>
        <charset val="238"/>
      </rPr>
      <t>JEDNÍM</t>
    </r>
    <r>
      <rPr>
        <b/>
        <i/>
        <sz val="10"/>
        <color indexed="10"/>
        <rFont val="Arial"/>
        <family val="2"/>
        <charset val="238"/>
      </rPr>
      <t xml:space="preserve"> rozhodčím </t>
    </r>
    <r>
      <rPr>
        <b/>
        <i/>
        <u/>
        <sz val="14"/>
        <color indexed="10"/>
        <rFont val="Arial"/>
        <family val="2"/>
        <charset val="238"/>
      </rPr>
      <t>VYPLŇUJTE</t>
    </r>
    <r>
      <rPr>
        <b/>
        <i/>
        <sz val="10"/>
        <color indexed="10"/>
        <rFont val="Arial"/>
        <family val="2"/>
        <charset val="238"/>
      </rPr>
      <t xml:space="preserve">  pouze kolonku </t>
    </r>
    <r>
      <rPr>
        <b/>
        <i/>
        <sz val="10"/>
        <color indexed="12"/>
        <rFont val="Arial"/>
        <family val="2"/>
        <charset val="238"/>
      </rPr>
      <t>Rozhodčí hlavní</t>
    </r>
    <r>
      <rPr>
        <b/>
        <i/>
        <sz val="10"/>
        <color indexed="10"/>
        <rFont val="Arial"/>
        <family val="2"/>
        <charset val="238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</si>
  <si>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</si>
  <si>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</si>
  <si>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</si>
  <si>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</si>
  <si>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</si>
  <si>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</si>
  <si>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</si>
  <si>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</si>
  <si>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</si>
  <si>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</si>
  <si>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</si>
  <si>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</si>
  <si>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</si>
  <si>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</si>
  <si>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</si>
  <si>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</si>
  <si>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</si>
  <si>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</si>
  <si>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</si>
  <si>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</si>
  <si>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</si>
  <si>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</si>
  <si>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</si>
  <si>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</si>
  <si>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</si>
  <si>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</si>
  <si>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</si>
  <si>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</si>
  <si>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</si>
  <si>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</si>
  <si>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</si>
  <si>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</si>
  <si>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  <charset val="238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</si>
  <si>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  <charset val="238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</si>
  <si>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  <charset val="238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</si>
  <si>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  <charset val="238"/>
      </rPr>
      <t>třídu OB3</t>
    </r>
  </si>
  <si>
    <t>Nezapomeňte vyplnit také pole vpravo!!!</t>
  </si>
  <si>
    <t>Klub obedience CZ</t>
  </si>
  <si>
    <t>Mistrovství republiky Brno</t>
  </si>
  <si>
    <t>Lucie Gabrielová, Iveta Skalická</t>
  </si>
  <si>
    <t>Richterová, Zamykalová</t>
  </si>
  <si>
    <t>OB1</t>
  </si>
  <si>
    <t>OB2</t>
  </si>
  <si>
    <t>OB3</t>
  </si>
  <si>
    <t>Hajšlová Kateřina</t>
  </si>
  <si>
    <t>Angie</t>
  </si>
  <si>
    <t>kříženec</t>
  </si>
  <si>
    <t>Polická Romana</t>
  </si>
  <si>
    <t>Bazalka Bessy Ferusvesper</t>
  </si>
  <si>
    <t>norfolk teriér</t>
  </si>
  <si>
    <t>Šamánková Tamara</t>
  </si>
  <si>
    <t>Bard Dream Maronna</t>
  </si>
  <si>
    <t>am. Kokr</t>
  </si>
  <si>
    <t>Dvořáková Květa</t>
  </si>
  <si>
    <t>Mix Up Memory Fort Fox</t>
  </si>
  <si>
    <t>šeltie</t>
  </si>
  <si>
    <t>Koubková Leona</t>
  </si>
  <si>
    <t>Jupík z La-Ni-Lu</t>
  </si>
  <si>
    <t>něm. Špic</t>
  </si>
  <si>
    <t>Škultéty Radek</t>
  </si>
  <si>
    <t>Devil´s Why Sub Tilia</t>
  </si>
  <si>
    <t>BOC</t>
  </si>
  <si>
    <t>Lerchová Andrea</t>
  </si>
  <si>
    <t>Idea Dea Czech rea</t>
  </si>
  <si>
    <t>BSP</t>
  </si>
  <si>
    <t>Losová Marie</t>
  </si>
  <si>
    <t>Coudy Emily Bohemia</t>
  </si>
  <si>
    <t>AUO</t>
  </si>
  <si>
    <t>Hofírková Vlasta</t>
  </si>
  <si>
    <t>Atilla Aboriginal Mystery</t>
  </si>
  <si>
    <t>BOT</t>
  </si>
  <si>
    <t>Rybová Anežka</t>
  </si>
  <si>
    <t>Def Leppard Sub Tilia</t>
  </si>
  <si>
    <t>Husáková Pavla</t>
  </si>
  <si>
    <t>Tweed Deabei</t>
  </si>
  <si>
    <t>Bukovinská Júlia</t>
  </si>
  <si>
    <t>Apogee Free Redrob Fenix</t>
  </si>
  <si>
    <t>bílý švýc. Ovčák</t>
  </si>
  <si>
    <t>Tamášová Ivana</t>
  </si>
  <si>
    <t>Noe Victory Dajavera</t>
  </si>
  <si>
    <t>Kopecká Andrea</t>
  </si>
  <si>
    <t>Wessi</t>
  </si>
  <si>
    <t>Jiříčková Kateřina</t>
  </si>
  <si>
    <t>Sam Gulden Land</t>
  </si>
  <si>
    <t>Vraspírová Edita</t>
  </si>
  <si>
    <t>Dongo z Tau´Ri</t>
  </si>
  <si>
    <t>KK</t>
  </si>
  <si>
    <t>Vágenknechtová Marie</t>
  </si>
  <si>
    <t>Alaia Black z Kovárny</t>
  </si>
  <si>
    <t>BOG</t>
  </si>
  <si>
    <t xml:space="preserve">Sommrová Jana </t>
  </si>
  <si>
    <t>Decent Demon z Kovárny</t>
  </si>
  <si>
    <t>Vanduchová Dita</t>
  </si>
  <si>
    <t>Xara z Hückelovy vily</t>
  </si>
  <si>
    <t>BOM</t>
  </si>
  <si>
    <t>Šimůnková Ivana</t>
  </si>
  <si>
    <t>Daisies Bohemia Patrix</t>
  </si>
  <si>
    <t>Jindrová Eva</t>
  </si>
  <si>
    <t>Branwen Grian od Knapovského potoka</t>
  </si>
  <si>
    <t>Kracíková Vilemína</t>
  </si>
  <si>
    <t>Czech Novterpod</t>
  </si>
  <si>
    <t>Śliwerska Magdalena</t>
  </si>
  <si>
    <t>Proper</t>
  </si>
  <si>
    <t>Renata Zárubová</t>
  </si>
  <si>
    <t>Indiana Slezský Hrádek</t>
  </si>
  <si>
    <t>Krejčiříková Zuzana</t>
  </si>
  <si>
    <t>Ctislávka Zlatíčko</t>
  </si>
  <si>
    <t>ČSP</t>
  </si>
  <si>
    <t>Jana Ježková</t>
  </si>
  <si>
    <t>Bobule Baf Štíhlouš</t>
  </si>
  <si>
    <t>Dostálová Karla</t>
  </si>
  <si>
    <t>Darwin z Lodice</t>
  </si>
  <si>
    <t>austr. Kelpie</t>
  </si>
  <si>
    <t>Kvasnicová Jarmila</t>
  </si>
  <si>
    <t>Berry Bohemia Checko</t>
  </si>
  <si>
    <t>Horáčková Daniela</t>
  </si>
  <si>
    <t>Felicity Čierna Hviezda</t>
  </si>
  <si>
    <t>Holešová Táňa</t>
  </si>
  <si>
    <t>Contra la Corriente Velmond</t>
  </si>
  <si>
    <t>briard</t>
  </si>
  <si>
    <t>Jakubowski Tomasz</t>
  </si>
  <si>
    <t>Boogie</t>
  </si>
  <si>
    <t>Staropražská Hana</t>
  </si>
  <si>
    <t>Alka z Granátové zahrady</t>
  </si>
  <si>
    <t>Lucka</t>
  </si>
  <si>
    <t>Stemmerová Lucia</t>
  </si>
  <si>
    <t>Anima Free to Run</t>
  </si>
  <si>
    <t>Koubková Eva</t>
  </si>
  <si>
    <t>Hottie GrAnt Bohemia Alké</t>
  </si>
  <si>
    <t>Rozová Zuzana</t>
  </si>
  <si>
    <t>Rebel Amis z Roznetu</t>
  </si>
  <si>
    <t>KM</t>
  </si>
  <si>
    <t>Queen Daggi z Roznetu</t>
  </si>
  <si>
    <t>Blackie</t>
  </si>
  <si>
    <t>Richterová Ladislava</t>
  </si>
  <si>
    <t>Cat Ballow Hardy Horde</t>
  </si>
  <si>
    <t>Čápová Blanka</t>
  </si>
  <si>
    <t>Arabela Windy Luck</t>
  </si>
  <si>
    <t>Liz Bohemia Alké</t>
  </si>
  <si>
    <t>Peierová Jitka</t>
  </si>
  <si>
    <t>Dancer von der Herbordsburg</t>
  </si>
  <si>
    <t>pudl</t>
  </si>
  <si>
    <t>Dargo Novterpod</t>
  </si>
  <si>
    <t>Lola</t>
  </si>
  <si>
    <t>Vojkovská Kristýna</t>
  </si>
  <si>
    <t>Never Never Land Va Va Voom</t>
  </si>
  <si>
    <t>Gabrielová Lucie</t>
  </si>
  <si>
    <t>TYH Conalls Joy</t>
  </si>
  <si>
    <t>Belle Viktoria Hola Hopa</t>
  </si>
  <si>
    <t>Procházková Jitka</t>
  </si>
  <si>
    <t>Angelic Face Running Free</t>
  </si>
</sst>
</file>

<file path=xl/styles.xml><?xml version="1.0" encoding="utf-8"?>
<styleSheet xmlns="http://schemas.openxmlformats.org/spreadsheetml/2006/main">
  <fonts count="5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 Black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51"/>
      <name val="Times New Roman"/>
      <family val="1"/>
      <charset val="238"/>
    </font>
    <font>
      <sz val="8"/>
      <name val="Arial"/>
      <charset val="238"/>
    </font>
    <font>
      <b/>
      <sz val="11"/>
      <color indexed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6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name val="Arial"/>
      <family val="2"/>
      <charset val="238"/>
    </font>
    <font>
      <b/>
      <i/>
      <u/>
      <sz val="10"/>
      <color indexed="6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u/>
      <sz val="14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u/>
      <sz val="10"/>
      <color indexed="10"/>
      <name val="Arial"/>
      <charset val="238"/>
    </font>
    <font>
      <u/>
      <sz val="10"/>
      <name val="Arial"/>
      <charset val="238"/>
    </font>
    <font>
      <b/>
      <i/>
      <sz val="10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60"/>
      <name val="Arial"/>
      <family val="2"/>
      <charset val="238"/>
    </font>
    <font>
      <sz val="16"/>
      <color indexed="9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20"/>
      <color indexed="9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2" borderId="0"/>
    <xf numFmtId="0" fontId="7" fillId="0" borderId="0"/>
  </cellStyleXfs>
  <cellXfs count="264">
    <xf numFmtId="0" fontId="0" fillId="2" borderId="0" xfId="0"/>
    <xf numFmtId="0" fontId="5" fillId="0" borderId="0" xfId="0" applyFont="1" applyFill="1" applyBorder="1"/>
    <xf numFmtId="0" fontId="0" fillId="2" borderId="0" xfId="0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 shrinkToFit="1"/>
    </xf>
    <xf numFmtId="0" fontId="0" fillId="0" borderId="0" xfId="0" applyFill="1" applyBorder="1"/>
    <xf numFmtId="0" fontId="14" fillId="2" borderId="0" xfId="0" applyFont="1" applyBorder="1" applyAlignment="1">
      <alignment horizontal="center"/>
    </xf>
    <xf numFmtId="0" fontId="2" fillId="2" borderId="0" xfId="0" applyFont="1" applyBorder="1" applyAlignment="1">
      <alignment horizontal="left"/>
    </xf>
    <xf numFmtId="0" fontId="25" fillId="4" borderId="0" xfId="0" applyFont="1" applyFill="1"/>
    <xf numFmtId="0" fontId="26" fillId="2" borderId="0" xfId="0" applyFont="1"/>
    <xf numFmtId="0" fontId="27" fillId="4" borderId="0" xfId="0" applyFont="1" applyFill="1"/>
    <xf numFmtId="0" fontId="24" fillId="2" borderId="0" xfId="0" applyFont="1"/>
    <xf numFmtId="0" fontId="27" fillId="2" borderId="0" xfId="0" applyFont="1"/>
    <xf numFmtId="2" fontId="0" fillId="2" borderId="0" xfId="0" applyNumberFormat="1" applyBorder="1"/>
    <xf numFmtId="0" fontId="0" fillId="2" borderId="4" xfId="0" applyBorder="1"/>
    <xf numFmtId="2" fontId="5" fillId="0" borderId="0" xfId="0" applyNumberFormat="1" applyFont="1" applyFill="1" applyBorder="1" applyAlignment="1">
      <alignment horizontal="right"/>
    </xf>
    <xf numFmtId="0" fontId="8" fillId="5" borderId="5" xfId="0" applyFont="1" applyFill="1" applyBorder="1"/>
    <xf numFmtId="0" fontId="29" fillId="2" borderId="0" xfId="0" applyFont="1" applyBorder="1" applyAlignment="1">
      <alignment horizontal="center"/>
    </xf>
    <xf numFmtId="14" fontId="2" fillId="2" borderId="0" xfId="0" applyNumberFormat="1" applyFont="1" applyBorder="1" applyAlignment="1">
      <alignment horizontal="left"/>
    </xf>
    <xf numFmtId="0" fontId="17" fillId="2" borderId="0" xfId="0" applyFont="1" applyBorder="1" applyAlignment="1">
      <alignment horizontal="left"/>
    </xf>
    <xf numFmtId="0" fontId="19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0" fontId="8" fillId="5" borderId="6" xfId="0" applyFont="1" applyFill="1" applyBorder="1"/>
    <xf numFmtId="0" fontId="0" fillId="2" borderId="0" xfId="0" applyFill="1" applyProtection="1"/>
    <xf numFmtId="2" fontId="3" fillId="0" borderId="7" xfId="0" applyNumberFormat="1" applyFont="1" applyFill="1" applyBorder="1" applyAlignment="1" applyProtection="1">
      <alignment horizontal="center"/>
      <protection locked="0"/>
    </xf>
    <xf numFmtId="0" fontId="20" fillId="6" borderId="0" xfId="0" applyFont="1" applyFill="1" applyBorder="1"/>
    <xf numFmtId="0" fontId="2" fillId="6" borderId="0" xfId="0" applyFont="1" applyFill="1" applyBorder="1"/>
    <xf numFmtId="0" fontId="10" fillId="3" borderId="8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5" fillId="9" borderId="0" xfId="0" applyFont="1" applyFill="1" applyBorder="1"/>
    <xf numFmtId="0" fontId="2" fillId="9" borderId="0" xfId="0" applyFont="1" applyFill="1" applyBorder="1"/>
    <xf numFmtId="0" fontId="15" fillId="9" borderId="17" xfId="0" applyFont="1" applyFill="1" applyBorder="1"/>
    <xf numFmtId="0" fontId="2" fillId="9" borderId="18" xfId="0" applyFont="1" applyFill="1" applyBorder="1"/>
    <xf numFmtId="0" fontId="18" fillId="9" borderId="19" xfId="0" applyFont="1" applyFill="1" applyBorder="1"/>
    <xf numFmtId="0" fontId="15" fillId="9" borderId="19" xfId="0" applyFont="1" applyFill="1" applyBorder="1"/>
    <xf numFmtId="0" fontId="15" fillId="9" borderId="20" xfId="0" applyFont="1" applyFill="1" applyBorder="1"/>
    <xf numFmtId="0" fontId="34" fillId="8" borderId="21" xfId="0" applyFont="1" applyFill="1" applyBorder="1" applyProtection="1">
      <protection locked="0"/>
    </xf>
    <xf numFmtId="2" fontId="22" fillId="6" borderId="21" xfId="0" applyNumberFormat="1" applyFont="1" applyFill="1" applyBorder="1"/>
    <xf numFmtId="0" fontId="3" fillId="0" borderId="12" xfId="0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wrapText="1"/>
    </xf>
    <xf numFmtId="0" fontId="0" fillId="0" borderId="24" xfId="0" applyFill="1" applyBorder="1"/>
    <xf numFmtId="0" fontId="16" fillId="0" borderId="25" xfId="0" applyFont="1" applyFill="1" applyBorder="1"/>
    <xf numFmtId="2" fontId="16" fillId="0" borderId="26" xfId="0" applyNumberFormat="1" applyFont="1" applyFill="1" applyBorder="1" applyAlignment="1">
      <alignment horizontal="right"/>
    </xf>
    <xf numFmtId="0" fontId="21" fillId="6" borderId="27" xfId="0" applyFont="1" applyFill="1" applyBorder="1"/>
    <xf numFmtId="0" fontId="28" fillId="2" borderId="28" xfId="0" applyFont="1" applyBorder="1"/>
    <xf numFmtId="0" fontId="29" fillId="2" borderId="19" xfId="0" applyFont="1" applyBorder="1" applyAlignment="1">
      <alignment horizontal="center"/>
    </xf>
    <xf numFmtId="0" fontId="2" fillId="2" borderId="19" xfId="0" applyFont="1" applyBorder="1" applyAlignment="1">
      <alignment horizontal="left"/>
    </xf>
    <xf numFmtId="0" fontId="0" fillId="2" borderId="19" xfId="0" applyBorder="1"/>
    <xf numFmtId="0" fontId="0" fillId="2" borderId="20" xfId="0" applyBorder="1"/>
    <xf numFmtId="0" fontId="28" fillId="2" borderId="29" xfId="0" applyFont="1" applyBorder="1"/>
    <xf numFmtId="0" fontId="0" fillId="2" borderId="30" xfId="0" applyBorder="1"/>
    <xf numFmtId="0" fontId="6" fillId="2" borderId="29" xfId="0" applyFont="1" applyBorder="1"/>
    <xf numFmtId="0" fontId="13" fillId="2" borderId="29" xfId="0" applyFont="1" applyBorder="1"/>
    <xf numFmtId="0" fontId="0" fillId="2" borderId="29" xfId="0" applyBorder="1"/>
    <xf numFmtId="0" fontId="0" fillId="2" borderId="31" xfId="0" applyBorder="1"/>
    <xf numFmtId="0" fontId="0" fillId="0" borderId="32" xfId="0" applyFill="1" applyBorder="1"/>
    <xf numFmtId="0" fontId="5" fillId="0" borderId="32" xfId="0" applyFont="1" applyFill="1" applyBorder="1"/>
    <xf numFmtId="2" fontId="5" fillId="0" borderId="32" xfId="0" applyNumberFormat="1" applyFont="1" applyFill="1" applyBorder="1" applyAlignment="1">
      <alignment horizontal="right"/>
    </xf>
    <xf numFmtId="0" fontId="0" fillId="2" borderId="32" xfId="0" applyBorder="1"/>
    <xf numFmtId="0" fontId="0" fillId="2" borderId="15" xfId="0" applyBorder="1"/>
    <xf numFmtId="0" fontId="41" fillId="9" borderId="30" xfId="0" applyFont="1" applyFill="1" applyBorder="1" applyAlignment="1">
      <alignment horizontal="center" wrapText="1"/>
    </xf>
    <xf numFmtId="0" fontId="8" fillId="10" borderId="24" xfId="0" applyFont="1" applyFill="1" applyBorder="1" applyProtection="1"/>
    <xf numFmtId="0" fontId="42" fillId="11" borderId="0" xfId="0" applyFont="1" applyFill="1" applyBorder="1"/>
    <xf numFmtId="0" fontId="29" fillId="2" borderId="0" xfId="0" applyFont="1" applyBorder="1" applyAlignment="1" applyProtection="1">
      <alignment horizontal="center"/>
    </xf>
    <xf numFmtId="14" fontId="2" fillId="2" borderId="0" xfId="0" applyNumberFormat="1" applyFont="1" applyBorder="1" applyAlignment="1" applyProtection="1">
      <alignment horizontal="left"/>
    </xf>
    <xf numFmtId="0" fontId="2" fillId="2" borderId="0" xfId="0" applyFont="1" applyBorder="1" applyAlignment="1" applyProtection="1">
      <alignment horizontal="left"/>
    </xf>
    <xf numFmtId="0" fontId="14" fillId="2" borderId="0" xfId="0" applyFont="1" applyBorder="1" applyAlignment="1" applyProtection="1">
      <alignment horizontal="center"/>
    </xf>
    <xf numFmtId="0" fontId="20" fillId="6" borderId="0" xfId="0" applyFont="1" applyFill="1" applyBorder="1" applyProtection="1"/>
    <xf numFmtId="0" fontId="2" fillId="6" borderId="0" xfId="0" applyFont="1" applyFill="1" applyBorder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wrapText="1" shrinkToFit="1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/>
    </xf>
    <xf numFmtId="0" fontId="8" fillId="10" borderId="34" xfId="0" applyFont="1" applyFill="1" applyBorder="1" applyProtection="1"/>
    <xf numFmtId="0" fontId="8" fillId="10" borderId="35" xfId="0" applyFont="1" applyFill="1" applyBorder="1" applyProtection="1"/>
    <xf numFmtId="0" fontId="8" fillId="10" borderId="36" xfId="0" applyFont="1" applyFill="1" applyBorder="1" applyAlignment="1" applyProtection="1">
      <alignment horizontal="center"/>
    </xf>
    <xf numFmtId="0" fontId="8" fillId="10" borderId="8" xfId="0" applyFont="1" applyFill="1" applyBorder="1" applyProtection="1"/>
    <xf numFmtId="0" fontId="8" fillId="5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 wrapText="1"/>
    </xf>
    <xf numFmtId="0" fontId="0" fillId="12" borderId="38" xfId="0" applyFill="1" applyBorder="1" applyAlignment="1">
      <alignment wrapText="1"/>
    </xf>
    <xf numFmtId="0" fontId="0" fillId="12" borderId="39" xfId="0" applyFill="1" applyBorder="1" applyAlignment="1">
      <alignment wrapText="1"/>
    </xf>
    <xf numFmtId="0" fontId="0" fillId="12" borderId="39" xfId="0" applyFill="1" applyBorder="1" applyAlignment="1">
      <alignment horizontal="center" wrapText="1"/>
    </xf>
    <xf numFmtId="2" fontId="0" fillId="12" borderId="39" xfId="0" applyNumberFormat="1" applyFill="1" applyBorder="1" applyAlignment="1">
      <alignment horizontal="center" wrapText="1"/>
    </xf>
    <xf numFmtId="2" fontId="7" fillId="12" borderId="39" xfId="0" applyNumberFormat="1" applyFont="1" applyFill="1" applyBorder="1" applyAlignment="1">
      <alignment horizontal="center" wrapText="1"/>
    </xf>
    <xf numFmtId="0" fontId="28" fillId="2" borderId="28" xfId="0" applyFont="1" applyBorder="1" applyProtection="1"/>
    <xf numFmtId="0" fontId="29" fillId="2" borderId="19" xfId="0" applyFont="1" applyBorder="1" applyAlignment="1" applyProtection="1">
      <alignment horizontal="center"/>
    </xf>
    <xf numFmtId="0" fontId="2" fillId="2" borderId="19" xfId="0" applyFont="1" applyBorder="1" applyAlignment="1" applyProtection="1">
      <alignment horizontal="left"/>
    </xf>
    <xf numFmtId="0" fontId="0" fillId="2" borderId="19" xfId="0" applyBorder="1" applyProtection="1"/>
    <xf numFmtId="0" fontId="0" fillId="2" borderId="20" xfId="0" applyBorder="1" applyProtection="1"/>
    <xf numFmtId="0" fontId="28" fillId="2" borderId="29" xfId="0" applyFont="1" applyBorder="1" applyProtection="1"/>
    <xf numFmtId="0" fontId="0" fillId="2" borderId="0" xfId="0" applyBorder="1" applyProtection="1"/>
    <xf numFmtId="0" fontId="0" fillId="2" borderId="30" xfId="0" applyBorder="1" applyProtection="1"/>
    <xf numFmtId="0" fontId="6" fillId="2" borderId="29" xfId="0" applyFont="1" applyBorder="1" applyProtection="1"/>
    <xf numFmtId="0" fontId="17" fillId="2" borderId="0" xfId="0" applyFont="1" applyBorder="1" applyAlignment="1" applyProtection="1">
      <alignment horizontal="left"/>
    </xf>
    <xf numFmtId="0" fontId="19" fillId="2" borderId="0" xfId="0" applyFont="1" applyBorder="1" applyAlignment="1" applyProtection="1">
      <alignment horizontal="left"/>
    </xf>
    <xf numFmtId="0" fontId="3" fillId="2" borderId="0" xfId="0" applyFont="1" applyBorder="1" applyAlignment="1" applyProtection="1">
      <alignment horizontal="left"/>
    </xf>
    <xf numFmtId="0" fontId="18" fillId="9" borderId="19" xfId="0" applyFont="1" applyFill="1" applyBorder="1" applyProtection="1"/>
    <xf numFmtId="0" fontId="15" fillId="9" borderId="19" xfId="0" applyFont="1" applyFill="1" applyBorder="1" applyProtection="1"/>
    <xf numFmtId="0" fontId="15" fillId="9" borderId="20" xfId="0" applyFont="1" applyFill="1" applyBorder="1" applyProtection="1"/>
    <xf numFmtId="0" fontId="15" fillId="9" borderId="0" xfId="0" applyFont="1" applyFill="1" applyBorder="1" applyProtection="1"/>
    <xf numFmtId="0" fontId="2" fillId="9" borderId="0" xfId="0" applyFont="1" applyFill="1" applyBorder="1" applyProtection="1"/>
    <xf numFmtId="0" fontId="41" fillId="9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15" fillId="9" borderId="17" xfId="0" applyFont="1" applyFill="1" applyBorder="1" applyProtection="1"/>
    <xf numFmtId="0" fontId="2" fillId="9" borderId="18" xfId="0" applyFont="1" applyFill="1" applyBorder="1" applyProtection="1"/>
    <xf numFmtId="0" fontId="21" fillId="6" borderId="27" xfId="0" applyFont="1" applyFill="1" applyBorder="1" applyProtection="1"/>
    <xf numFmtId="0" fontId="3" fillId="0" borderId="12" xfId="0" applyFont="1" applyFill="1" applyBorder="1" applyAlignment="1" applyProtection="1">
      <alignment horizontal="center" wrapText="1"/>
    </xf>
    <xf numFmtId="2" fontId="4" fillId="0" borderId="22" xfId="0" applyNumberFormat="1" applyFont="1" applyFill="1" applyBorder="1" applyAlignment="1" applyProtection="1">
      <alignment horizontal="right"/>
    </xf>
    <xf numFmtId="2" fontId="0" fillId="2" borderId="0" xfId="0" applyNumberFormat="1" applyBorder="1" applyProtection="1"/>
    <xf numFmtId="0" fontId="3" fillId="0" borderId="16" xfId="0" applyFont="1" applyFill="1" applyBorder="1" applyAlignment="1" applyProtection="1">
      <alignment horizontal="center" wrapText="1"/>
    </xf>
    <xf numFmtId="2" fontId="4" fillId="0" borderId="14" xfId="0" applyNumberFormat="1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center" wrapText="1"/>
    </xf>
    <xf numFmtId="2" fontId="4" fillId="0" borderId="15" xfId="0" applyNumberFormat="1" applyFont="1" applyFill="1" applyBorder="1" applyAlignment="1" applyProtection="1">
      <alignment horizontal="right"/>
    </xf>
    <xf numFmtId="0" fontId="16" fillId="0" borderId="25" xfId="0" applyFont="1" applyFill="1" applyBorder="1" applyProtection="1"/>
    <xf numFmtId="2" fontId="16" fillId="0" borderId="26" xfId="0" applyNumberFormat="1" applyFont="1" applyFill="1" applyBorder="1" applyAlignment="1" applyProtection="1">
      <alignment horizontal="right"/>
    </xf>
    <xf numFmtId="0" fontId="0" fillId="2" borderId="4" xfId="0" applyBorder="1" applyProtection="1"/>
    <xf numFmtId="0" fontId="5" fillId="0" borderId="32" xfId="0" applyFont="1" applyFill="1" applyBorder="1" applyProtection="1"/>
    <xf numFmtId="2" fontId="5" fillId="0" borderId="32" xfId="0" applyNumberFormat="1" applyFont="1" applyFill="1" applyBorder="1" applyAlignment="1" applyProtection="1">
      <alignment horizontal="right"/>
    </xf>
    <xf numFmtId="0" fontId="0" fillId="2" borderId="32" xfId="0" applyBorder="1" applyProtection="1"/>
    <xf numFmtId="0" fontId="0" fillId="2" borderId="15" xfId="0" applyBorder="1" applyProtection="1"/>
    <xf numFmtId="0" fontId="12" fillId="3" borderId="3" xfId="0" applyFont="1" applyFill="1" applyBorder="1" applyAlignment="1" applyProtection="1">
      <alignment horizontal="center" wrapText="1" shrinkToFit="1"/>
    </xf>
    <xf numFmtId="0" fontId="13" fillId="2" borderId="29" xfId="0" applyFont="1" applyBorder="1" applyProtection="1"/>
    <xf numFmtId="2" fontId="22" fillId="6" borderId="21" xfId="0" applyNumberFormat="1" applyFont="1" applyFill="1" applyBorder="1" applyProtection="1"/>
    <xf numFmtId="0" fontId="42" fillId="11" borderId="0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0" fillId="2" borderId="29" xfId="0" applyBorder="1" applyProtection="1"/>
    <xf numFmtId="0" fontId="10" fillId="0" borderId="13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2" borderId="31" xfId="0" applyBorder="1" applyProtection="1"/>
    <xf numFmtId="0" fontId="0" fillId="0" borderId="32" xfId="0" applyFill="1" applyBorder="1" applyProtection="1"/>
    <xf numFmtId="0" fontId="0" fillId="11" borderId="0" xfId="0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 applyProtection="1">
      <alignment horizontal="center"/>
    </xf>
    <xf numFmtId="0" fontId="0" fillId="11" borderId="0" xfId="0" applyFill="1" applyBorder="1" applyProtection="1"/>
    <xf numFmtId="0" fontId="7" fillId="11" borderId="39" xfId="0" applyFont="1" applyFill="1" applyBorder="1" applyAlignment="1" applyProtection="1">
      <alignment horizontal="center" vertical="center" wrapText="1"/>
      <protection locked="0"/>
    </xf>
    <xf numFmtId="0" fontId="7" fillId="11" borderId="40" xfId="0" applyFont="1" applyFill="1" applyBorder="1" applyAlignment="1" applyProtection="1">
      <alignment horizontal="center" vertical="center" wrapText="1"/>
      <protection locked="0"/>
    </xf>
    <xf numFmtId="0" fontId="7" fillId="11" borderId="41" xfId="0" applyFont="1" applyFill="1" applyBorder="1" applyAlignment="1" applyProtection="1">
      <alignment horizontal="center" vertical="center" wrapText="1"/>
      <protection locked="0"/>
    </xf>
    <xf numFmtId="0" fontId="43" fillId="11" borderId="0" xfId="0" applyFont="1" applyFill="1" applyAlignment="1">
      <alignment horizontal="center"/>
    </xf>
    <xf numFmtId="0" fontId="10" fillId="13" borderId="42" xfId="0" applyFont="1" applyFill="1" applyBorder="1" applyProtection="1"/>
    <xf numFmtId="0" fontId="10" fillId="13" borderId="10" xfId="0" applyFont="1" applyFill="1" applyBorder="1" applyProtection="1"/>
    <xf numFmtId="0" fontId="10" fillId="13" borderId="13" xfId="0" applyFont="1" applyFill="1" applyBorder="1" applyProtection="1"/>
    <xf numFmtId="2" fontId="3" fillId="13" borderId="7" xfId="0" applyNumberFormat="1" applyFont="1" applyFill="1" applyBorder="1" applyAlignment="1" applyProtection="1">
      <alignment horizontal="center"/>
    </xf>
    <xf numFmtId="2" fontId="3" fillId="13" borderId="9" xfId="0" applyNumberFormat="1" applyFont="1" applyFill="1" applyBorder="1" applyAlignment="1" applyProtection="1">
      <alignment horizontal="center"/>
    </xf>
    <xf numFmtId="0" fontId="0" fillId="13" borderId="43" xfId="0" applyFill="1" applyBorder="1" applyProtection="1"/>
    <xf numFmtId="0" fontId="2" fillId="13" borderId="0" xfId="0" applyFont="1" applyFill="1" applyBorder="1" applyProtection="1"/>
    <xf numFmtId="0" fontId="2" fillId="13" borderId="18" xfId="0" applyFont="1" applyFill="1" applyBorder="1" applyProtection="1"/>
    <xf numFmtId="0" fontId="10" fillId="3" borderId="44" xfId="0" applyFont="1" applyFill="1" applyBorder="1" applyAlignment="1" applyProtection="1">
      <alignment horizontal="center" vertical="center"/>
    </xf>
    <xf numFmtId="0" fontId="35" fillId="13" borderId="4" xfId="0" applyFont="1" applyFill="1" applyBorder="1" applyProtection="1"/>
    <xf numFmtId="2" fontId="35" fillId="13" borderId="45" xfId="0" applyNumberFormat="1" applyFont="1" applyFill="1" applyBorder="1" applyAlignment="1" applyProtection="1">
      <alignment horizontal="right"/>
    </xf>
    <xf numFmtId="2" fontId="2" fillId="13" borderId="46" xfId="0" applyNumberFormat="1" applyFont="1" applyFill="1" applyBorder="1" applyAlignment="1" applyProtection="1">
      <alignment horizontal="right"/>
    </xf>
    <xf numFmtId="2" fontId="2" fillId="13" borderId="47" xfId="0" applyNumberFormat="1" applyFont="1" applyFill="1" applyBorder="1" applyAlignment="1" applyProtection="1">
      <alignment horizontal="right"/>
    </xf>
    <xf numFmtId="0" fontId="37" fillId="13" borderId="48" xfId="0" applyFont="1" applyFill="1" applyBorder="1" applyProtection="1"/>
    <xf numFmtId="0" fontId="2" fillId="13" borderId="48" xfId="0" applyFont="1" applyFill="1" applyBorder="1" applyProtection="1"/>
    <xf numFmtId="0" fontId="2" fillId="13" borderId="49" xfId="0" applyFont="1" applyFill="1" applyBorder="1" applyProtection="1"/>
    <xf numFmtId="0" fontId="2" fillId="13" borderId="50" xfId="0" applyFont="1" applyFill="1" applyBorder="1" applyAlignment="1" applyProtection="1">
      <alignment horizontal="center"/>
    </xf>
    <xf numFmtId="0" fontId="38" fillId="13" borderId="51" xfId="0" applyFont="1" applyFill="1" applyBorder="1" applyProtection="1"/>
    <xf numFmtId="0" fontId="2" fillId="13" borderId="17" xfId="0" applyFont="1" applyFill="1" applyBorder="1" applyProtection="1"/>
    <xf numFmtId="14" fontId="2" fillId="13" borderId="52" xfId="0" applyNumberFormat="1" applyFont="1" applyFill="1" applyBorder="1" applyAlignment="1" applyProtection="1">
      <alignment horizontal="center"/>
    </xf>
    <xf numFmtId="2" fontId="39" fillId="13" borderId="51" xfId="0" applyNumberFormat="1" applyFont="1" applyFill="1" applyBorder="1" applyProtection="1"/>
    <xf numFmtId="0" fontId="17" fillId="13" borderId="50" xfId="0" applyFont="1" applyFill="1" applyBorder="1" applyProtection="1"/>
    <xf numFmtId="0" fontId="38" fillId="13" borderId="53" xfId="0" applyFont="1" applyFill="1" applyBorder="1" applyProtection="1"/>
    <xf numFmtId="2" fontId="39" fillId="13" borderId="53" xfId="0" applyNumberFormat="1" applyFont="1" applyFill="1" applyBorder="1" applyProtection="1"/>
    <xf numFmtId="0" fontId="2" fillId="13" borderId="4" xfId="0" applyFont="1" applyFill="1" applyBorder="1" applyProtection="1"/>
    <xf numFmtId="0" fontId="10" fillId="13" borderId="42" xfId="0" applyFont="1" applyFill="1" applyBorder="1" applyAlignment="1" applyProtection="1">
      <alignment horizontal="center"/>
    </xf>
    <xf numFmtId="0" fontId="10" fillId="13" borderId="10" xfId="0" applyFont="1" applyFill="1" applyBorder="1" applyAlignment="1" applyProtection="1">
      <alignment horizontal="center"/>
    </xf>
    <xf numFmtId="0" fontId="10" fillId="13" borderId="54" xfId="0" applyFont="1" applyFill="1" applyBorder="1" applyAlignment="1" applyProtection="1">
      <alignment horizontal="center"/>
    </xf>
    <xf numFmtId="0" fontId="7" fillId="13" borderId="55" xfId="0" applyFont="1" applyFill="1" applyBorder="1" applyProtection="1"/>
    <xf numFmtId="0" fontId="35" fillId="13" borderId="56" xfId="0" applyFont="1" applyFill="1" applyBorder="1" applyProtection="1"/>
    <xf numFmtId="2" fontId="35" fillId="13" borderId="37" xfId="0" applyNumberFormat="1" applyFont="1" applyFill="1" applyBorder="1" applyAlignment="1" applyProtection="1">
      <alignment horizontal="right"/>
    </xf>
    <xf numFmtId="2" fontId="2" fillId="13" borderId="57" xfId="0" applyNumberFormat="1" applyFont="1" applyFill="1" applyBorder="1" applyAlignment="1" applyProtection="1">
      <alignment horizontal="right"/>
    </xf>
    <xf numFmtId="0" fontId="17" fillId="13" borderId="45" xfId="0" applyFont="1" applyFill="1" applyBorder="1" applyProtection="1"/>
    <xf numFmtId="0" fontId="0" fillId="11" borderId="0" xfId="0" applyFill="1" applyBorder="1" applyAlignment="1" applyProtection="1">
      <alignment wrapText="1"/>
    </xf>
    <xf numFmtId="0" fontId="7" fillId="0" borderId="58" xfId="0" applyFont="1" applyFill="1" applyBorder="1" applyProtection="1">
      <protection locked="0"/>
    </xf>
    <xf numFmtId="0" fontId="7" fillId="0" borderId="59" xfId="0" applyFont="1" applyFill="1" applyBorder="1" applyProtection="1">
      <protection locked="0"/>
    </xf>
    <xf numFmtId="14" fontId="0" fillId="0" borderId="59" xfId="0" applyNumberFormat="1" applyFill="1" applyBorder="1" applyAlignment="1" applyProtection="1">
      <alignment horizontal="left"/>
      <protection locked="0"/>
    </xf>
    <xf numFmtId="14" fontId="7" fillId="0" borderId="59" xfId="0" applyNumberFormat="1" applyFont="1" applyFill="1" applyBorder="1" applyProtection="1">
      <protection locked="0"/>
    </xf>
    <xf numFmtId="0" fontId="0" fillId="13" borderId="0" xfId="0" applyFill="1" applyBorder="1" applyAlignment="1" applyProtection="1">
      <alignment wrapText="1"/>
    </xf>
    <xf numFmtId="0" fontId="0" fillId="13" borderId="0" xfId="0" applyFill="1" applyProtection="1"/>
    <xf numFmtId="0" fontId="31" fillId="13" borderId="0" xfId="0" applyFont="1" applyFill="1" applyProtection="1"/>
    <xf numFmtId="0" fontId="0" fillId="13" borderId="60" xfId="0" applyFill="1" applyBorder="1" applyProtection="1"/>
    <xf numFmtId="0" fontId="0" fillId="13" borderId="59" xfId="0" applyFill="1" applyBorder="1" applyProtection="1"/>
    <xf numFmtId="0" fontId="11" fillId="13" borderId="28" xfId="0" applyFont="1" applyFill="1" applyBorder="1" applyProtection="1"/>
    <xf numFmtId="0" fontId="11" fillId="13" borderId="61" xfId="0" applyFont="1" applyFill="1" applyBorder="1" applyProtection="1"/>
    <xf numFmtId="0" fontId="11" fillId="13" borderId="31" xfId="0" applyFont="1" applyFill="1" applyBorder="1" applyProtection="1"/>
    <xf numFmtId="0" fontId="10" fillId="13" borderId="29" xfId="0" applyFont="1" applyFill="1" applyBorder="1" applyAlignment="1" applyProtection="1">
      <alignment horizontal="center" vertical="center"/>
    </xf>
    <xf numFmtId="0" fontId="10" fillId="13" borderId="61" xfId="0" applyFont="1" applyFill="1" applyBorder="1" applyAlignment="1" applyProtection="1">
      <alignment horizontal="center" vertical="center"/>
    </xf>
    <xf numFmtId="0" fontId="10" fillId="13" borderId="62" xfId="0" applyFont="1" applyFill="1" applyBorder="1" applyAlignment="1" applyProtection="1">
      <alignment horizontal="center" vertical="center"/>
    </xf>
    <xf numFmtId="0" fontId="0" fillId="12" borderId="39" xfId="0" applyFill="1" applyBorder="1" applyAlignment="1" applyProtection="1">
      <alignment horizontal="center" wrapText="1"/>
      <protection hidden="1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 horizontal="center"/>
      <protection locked="0"/>
    </xf>
    <xf numFmtId="0" fontId="44" fillId="2" borderId="8" xfId="0" applyFont="1" applyBorder="1" applyAlignment="1" applyProtection="1">
      <alignment vertical="center" wrapText="1"/>
      <protection locked="0"/>
    </xf>
    <xf numFmtId="0" fontId="44" fillId="2" borderId="26" xfId="0" applyFont="1" applyBorder="1" applyAlignment="1" applyProtection="1">
      <alignment vertical="center" wrapText="1"/>
      <protection locked="0"/>
    </xf>
    <xf numFmtId="0" fontId="45" fillId="2" borderId="8" xfId="0" applyFont="1" applyBorder="1" applyAlignment="1" applyProtection="1">
      <alignment vertical="center" wrapText="1"/>
      <protection locked="0"/>
    </xf>
    <xf numFmtId="0" fontId="45" fillId="2" borderId="26" xfId="0" applyFont="1" applyBorder="1" applyAlignment="1" applyProtection="1">
      <alignment vertical="center" wrapText="1"/>
      <protection locked="0"/>
    </xf>
    <xf numFmtId="0" fontId="44" fillId="2" borderId="47" xfId="0" applyFont="1" applyBorder="1" applyAlignment="1" applyProtection="1">
      <alignment vertical="center" wrapText="1"/>
      <protection locked="0"/>
    </xf>
    <xf numFmtId="0" fontId="44" fillId="2" borderId="15" xfId="0" applyFont="1" applyBorder="1" applyAlignment="1" applyProtection="1">
      <alignment vertical="center" wrapText="1"/>
      <protection locked="0"/>
    </xf>
    <xf numFmtId="0" fontId="46" fillId="2" borderId="8" xfId="0" applyFont="1" applyBorder="1" applyAlignment="1" applyProtection="1">
      <alignment vertical="center" wrapText="1"/>
      <protection locked="0"/>
    </xf>
    <xf numFmtId="0" fontId="46" fillId="2" borderId="26" xfId="0" applyFont="1" applyBorder="1" applyAlignment="1" applyProtection="1">
      <alignment vertical="center" wrapText="1"/>
      <protection locked="0"/>
    </xf>
    <xf numFmtId="0" fontId="47" fillId="2" borderId="26" xfId="0" applyFont="1" applyBorder="1" applyAlignment="1" applyProtection="1">
      <alignment vertical="center" wrapText="1"/>
      <protection locked="0"/>
    </xf>
    <xf numFmtId="0" fontId="47" fillId="2" borderId="47" xfId="0" applyFont="1" applyBorder="1" applyAlignment="1" applyProtection="1">
      <alignment vertical="center" wrapText="1"/>
      <protection locked="0"/>
    </xf>
    <xf numFmtId="0" fontId="47" fillId="2" borderId="15" xfId="0" applyFont="1" applyBorder="1" applyAlignment="1" applyProtection="1">
      <alignment vertical="center" wrapText="1"/>
      <protection locked="0"/>
    </xf>
    <xf numFmtId="0" fontId="47" fillId="2" borderId="8" xfId="0" applyFont="1" applyBorder="1" applyAlignment="1" applyProtection="1">
      <alignment vertical="center" wrapText="1"/>
      <protection locked="0"/>
    </xf>
    <xf numFmtId="0" fontId="47" fillId="2" borderId="0" xfId="0" applyFont="1" applyProtection="1">
      <protection locked="0"/>
    </xf>
    <xf numFmtId="0" fontId="36" fillId="13" borderId="76" xfId="0" applyFont="1" applyFill="1" applyBorder="1" applyAlignment="1" applyProtection="1">
      <alignment wrapText="1"/>
    </xf>
    <xf numFmtId="0" fontId="32" fillId="13" borderId="77" xfId="0" applyFont="1" applyFill="1" applyBorder="1" applyAlignment="1" applyProtection="1">
      <alignment wrapText="1"/>
    </xf>
    <xf numFmtId="0" fontId="32" fillId="13" borderId="78" xfId="0" applyFont="1" applyFill="1" applyBorder="1" applyAlignment="1" applyProtection="1">
      <alignment wrapText="1"/>
    </xf>
    <xf numFmtId="0" fontId="10" fillId="3" borderId="79" xfId="0" applyFont="1" applyFill="1" applyBorder="1" applyAlignment="1" applyProtection="1">
      <alignment horizontal="center" vertical="center"/>
    </xf>
    <xf numFmtId="0" fontId="10" fillId="3" borderId="75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wrapText="1"/>
      <protection locked="0"/>
    </xf>
    <xf numFmtId="0" fontId="10" fillId="0" borderId="73" xfId="0" applyFont="1" applyFill="1" applyBorder="1" applyAlignment="1" applyProtection="1">
      <alignment horizontal="left" wrapText="1"/>
      <protection locked="0"/>
    </xf>
    <xf numFmtId="0" fontId="10" fillId="0" borderId="63" xfId="0" applyFont="1" applyFill="1" applyBorder="1" applyAlignment="1" applyProtection="1">
      <alignment horizontal="left" wrapText="1"/>
      <protection locked="0"/>
    </xf>
    <xf numFmtId="0" fontId="10" fillId="0" borderId="66" xfId="0" applyFont="1" applyFill="1" applyBorder="1" applyAlignment="1" applyProtection="1">
      <alignment horizontal="left" wrapText="1"/>
      <protection locked="0"/>
    </xf>
    <xf numFmtId="0" fontId="50" fillId="14" borderId="28" xfId="0" applyFont="1" applyFill="1" applyBorder="1" applyAlignment="1" applyProtection="1">
      <alignment horizontal="center" vertical="center" wrapText="1"/>
    </xf>
    <xf numFmtId="0" fontId="50" fillId="14" borderId="20" xfId="0" applyFont="1" applyFill="1" applyBorder="1" applyAlignment="1" applyProtection="1">
      <alignment horizontal="center" vertical="center" wrapText="1"/>
    </xf>
    <xf numFmtId="0" fontId="50" fillId="14" borderId="29" xfId="0" applyFont="1" applyFill="1" applyBorder="1" applyAlignment="1" applyProtection="1">
      <alignment horizontal="center" vertical="center" wrapText="1"/>
    </xf>
    <xf numFmtId="0" fontId="50" fillId="14" borderId="30" xfId="0" applyFont="1" applyFill="1" applyBorder="1" applyAlignment="1" applyProtection="1">
      <alignment horizontal="center" vertical="center" wrapText="1"/>
    </xf>
    <xf numFmtId="0" fontId="50" fillId="14" borderId="31" xfId="0" applyFont="1" applyFill="1" applyBorder="1" applyAlignment="1" applyProtection="1">
      <alignment horizontal="center" vertical="center" wrapText="1"/>
    </xf>
    <xf numFmtId="0" fontId="50" fillId="14" borderId="15" xfId="0" applyFont="1" applyFill="1" applyBorder="1" applyAlignment="1" applyProtection="1">
      <alignment horizontal="center" vertical="center" wrapText="1"/>
    </xf>
    <xf numFmtId="0" fontId="10" fillId="0" borderId="64" xfId="0" applyFont="1" applyFill="1" applyBorder="1" applyAlignment="1" applyProtection="1">
      <alignment horizontal="left" vertical="center" wrapText="1"/>
      <protection locked="0"/>
    </xf>
    <xf numFmtId="0" fontId="10" fillId="0" borderId="74" xfId="0" applyFont="1" applyFill="1" applyBorder="1" applyAlignment="1" applyProtection="1">
      <alignment horizontal="left" vertical="center" wrapText="1"/>
      <protection locked="0"/>
    </xf>
    <xf numFmtId="0" fontId="36" fillId="13" borderId="69" xfId="0" applyFont="1" applyFill="1" applyBorder="1" applyAlignment="1" applyProtection="1">
      <alignment wrapText="1"/>
    </xf>
    <xf numFmtId="0" fontId="32" fillId="13" borderId="70" xfId="0" applyFont="1" applyFill="1" applyBorder="1" applyAlignment="1" applyProtection="1">
      <alignment wrapText="1"/>
    </xf>
    <xf numFmtId="0" fontId="32" fillId="13" borderId="71" xfId="0" applyFont="1" applyFill="1" applyBorder="1" applyAlignment="1" applyProtection="1">
      <alignment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left" vertical="center" wrapText="1"/>
      <protection locked="0"/>
    </xf>
    <xf numFmtId="0" fontId="10" fillId="0" borderId="66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vertical="center" wrapText="1"/>
      <protection locked="0"/>
    </xf>
    <xf numFmtId="0" fontId="10" fillId="0" borderId="73" xfId="0" applyFont="1" applyFill="1" applyBorder="1" applyAlignment="1" applyProtection="1">
      <alignment horizontal="left" vertical="center" wrapText="1"/>
      <protection locked="0"/>
    </xf>
    <xf numFmtId="0" fontId="10" fillId="0" borderId="67" xfId="0" applyFont="1" applyFill="1" applyBorder="1" applyAlignment="1" applyProtection="1">
      <alignment horizontal="left" vertical="center" wrapText="1"/>
      <protection locked="0"/>
    </xf>
    <xf numFmtId="0" fontId="10" fillId="0" borderId="68" xfId="0" applyFont="1" applyFill="1" applyBorder="1" applyAlignment="1" applyProtection="1">
      <alignment horizontal="left" vertical="center" wrapText="1"/>
      <protection locked="0"/>
    </xf>
    <xf numFmtId="0" fontId="48" fillId="13" borderId="0" xfId="0" applyFont="1" applyFill="1" applyAlignment="1" applyProtection="1">
      <alignment horizontal="center"/>
    </xf>
    <xf numFmtId="0" fontId="49" fillId="13" borderId="0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left" wrapText="1"/>
    </xf>
    <xf numFmtId="0" fontId="33" fillId="7" borderId="80" xfId="0" applyFont="1" applyFill="1" applyBorder="1" applyAlignment="1" applyProtection="1">
      <alignment wrapText="1"/>
    </xf>
    <xf numFmtId="0" fontId="32" fillId="2" borderId="81" xfId="0" applyFont="1" applyBorder="1" applyAlignment="1" applyProtection="1">
      <alignment wrapText="1"/>
    </xf>
    <xf numFmtId="0" fontId="32" fillId="2" borderId="42" xfId="0" applyFont="1" applyBorder="1" applyAlignment="1" applyProtection="1">
      <alignment wrapText="1"/>
    </xf>
    <xf numFmtId="0" fontId="10" fillId="0" borderId="12" xfId="0" applyFont="1" applyFill="1" applyBorder="1" applyAlignment="1" applyProtection="1">
      <alignment horizontal="left" wrapText="1"/>
    </xf>
    <xf numFmtId="0" fontId="10" fillId="0" borderId="7" xfId="0" applyFont="1" applyFill="1" applyBorder="1" applyAlignment="1" applyProtection="1">
      <alignment horizontal="left" wrapText="1"/>
    </xf>
    <xf numFmtId="0" fontId="10" fillId="0" borderId="23" xfId="0" applyFont="1" applyFill="1" applyBorder="1" applyAlignment="1" applyProtection="1">
      <alignment horizontal="left" wrapText="1"/>
    </xf>
    <xf numFmtId="0" fontId="33" fillId="7" borderId="80" xfId="0" applyFont="1" applyFill="1" applyBorder="1" applyAlignment="1">
      <alignment wrapText="1"/>
    </xf>
    <xf numFmtId="0" fontId="32" fillId="2" borderId="81" xfId="0" applyFont="1" applyBorder="1" applyAlignment="1">
      <alignment wrapText="1"/>
    </xf>
    <xf numFmtId="0" fontId="32" fillId="2" borderId="42" xfId="0" applyFont="1" applyBorder="1" applyAlignment="1">
      <alignment wrapText="1"/>
    </xf>
    <xf numFmtId="0" fontId="10" fillId="3" borderId="2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5337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4238625"/>
          <a:ext cx="24479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458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355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253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151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048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946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843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741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639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536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226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22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434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277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379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482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584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687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789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891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994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096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175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199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301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403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506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608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711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813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915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018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120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072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223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325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427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530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632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735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837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939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042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144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970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247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349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867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765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663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560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2"/>
  <sheetViews>
    <sheetView topLeftCell="A37" zoomScale="77" zoomScaleNormal="77" workbookViewId="0">
      <selection activeCell="E51" sqref="E51"/>
    </sheetView>
  </sheetViews>
  <sheetFormatPr defaultRowHeight="12.75"/>
  <cols>
    <col min="1" max="1" width="6.42578125" style="24" bestFit="1" customWidth="1"/>
    <col min="2" max="2" width="25" style="24" bestFit="1" customWidth="1"/>
    <col min="3" max="3" width="28.85546875" style="24" customWidth="1"/>
    <col min="4" max="4" width="21.85546875" style="24" customWidth="1"/>
    <col min="5" max="5" width="7.140625" style="24" customWidth="1"/>
    <col min="6" max="6" width="30.7109375" style="145" customWidth="1"/>
    <col min="7" max="7" width="4.85546875" style="24" customWidth="1"/>
    <col min="8" max="8" width="24" style="24" bestFit="1" customWidth="1"/>
    <col min="9" max="9" width="32.28515625" style="24" customWidth="1"/>
    <col min="10" max="10" width="23.28515625" style="24" customWidth="1"/>
    <col min="11" max="14" width="9.140625" style="24"/>
    <col min="15" max="15" width="6" style="24" bestFit="1" customWidth="1"/>
    <col min="16" max="16" width="22.28515625" style="24" customWidth="1"/>
    <col min="17" max="17" width="16.42578125" style="24" customWidth="1"/>
    <col min="18" max="18" width="12.140625" style="24" customWidth="1"/>
    <col min="19" max="19" width="6.42578125" style="24" bestFit="1" customWidth="1"/>
    <col min="20" max="20" width="15.5703125" style="24" bestFit="1" customWidth="1"/>
    <col min="21" max="16384" width="9.140625" style="24"/>
  </cols>
  <sheetData>
    <row r="1" spans="1:20" ht="19.5" customHeight="1" thickTop="1" thickBot="1">
      <c r="A1" s="71" t="s">
        <v>17</v>
      </c>
      <c r="B1" s="86" t="s">
        <v>66</v>
      </c>
      <c r="C1" s="87" t="s">
        <v>10</v>
      </c>
      <c r="D1" s="88" t="s">
        <v>11</v>
      </c>
      <c r="E1" s="89" t="s">
        <v>12</v>
      </c>
      <c r="F1" s="144"/>
      <c r="G1" s="183"/>
      <c r="H1" s="193" t="s">
        <v>18</v>
      </c>
      <c r="I1" s="184" t="s">
        <v>72</v>
      </c>
      <c r="O1" s="226" t="s">
        <v>67</v>
      </c>
      <c r="P1" s="227"/>
      <c r="Q1" s="217" t="s">
        <v>36</v>
      </c>
      <c r="R1" s="163" t="s">
        <v>30</v>
      </c>
      <c r="S1" s="164"/>
      <c r="T1" s="165"/>
    </row>
    <row r="2" spans="1:20" ht="24" customHeight="1" thickBot="1">
      <c r="A2" s="196">
        <v>1</v>
      </c>
      <c r="B2" s="204" t="s">
        <v>79</v>
      </c>
      <c r="C2" s="205" t="s">
        <v>80</v>
      </c>
      <c r="D2" s="205" t="s">
        <v>81</v>
      </c>
      <c r="E2" s="148" t="s">
        <v>76</v>
      </c>
      <c r="F2" s="143"/>
      <c r="G2" s="183"/>
      <c r="H2" s="194" t="s">
        <v>19</v>
      </c>
      <c r="I2" s="185" t="s">
        <v>73</v>
      </c>
      <c r="O2" s="228"/>
      <c r="P2" s="229"/>
      <c r="Q2" s="218"/>
      <c r="R2" s="156" t="s">
        <v>6</v>
      </c>
      <c r="S2" s="156"/>
      <c r="T2" s="166" t="s">
        <v>37</v>
      </c>
    </row>
    <row r="3" spans="1:20" ht="24" customHeight="1" thickBot="1">
      <c r="A3" s="197">
        <v>2</v>
      </c>
      <c r="B3" s="204" t="s">
        <v>82</v>
      </c>
      <c r="C3" s="205" t="s">
        <v>83</v>
      </c>
      <c r="D3" s="205" t="s">
        <v>84</v>
      </c>
      <c r="E3" s="146" t="s">
        <v>76</v>
      </c>
      <c r="F3" s="143"/>
      <c r="G3" s="183"/>
      <c r="H3" s="194" t="s">
        <v>20</v>
      </c>
      <c r="I3" s="186">
        <v>41958</v>
      </c>
      <c r="O3" s="228"/>
      <c r="P3" s="229"/>
      <c r="Q3" s="219"/>
      <c r="R3" s="156" t="s">
        <v>7</v>
      </c>
      <c r="S3" s="156"/>
      <c r="T3" s="166" t="s">
        <v>38</v>
      </c>
    </row>
    <row r="4" spans="1:20" ht="24" customHeight="1" thickBot="1">
      <c r="A4" s="197">
        <v>3</v>
      </c>
      <c r="B4" s="204" t="s">
        <v>85</v>
      </c>
      <c r="C4" s="204" t="s">
        <v>86</v>
      </c>
      <c r="D4" s="205" t="s">
        <v>87</v>
      </c>
      <c r="E4" s="146" t="s">
        <v>76</v>
      </c>
      <c r="F4" s="143"/>
      <c r="G4" s="183"/>
      <c r="H4" s="194" t="s">
        <v>26</v>
      </c>
      <c r="I4" s="187" t="s">
        <v>74</v>
      </c>
      <c r="O4" s="228"/>
      <c r="P4" s="229"/>
      <c r="Q4" s="167">
        <v>0</v>
      </c>
      <c r="R4" s="168" t="s">
        <v>8</v>
      </c>
      <c r="S4" s="157"/>
      <c r="T4" s="169" t="s">
        <v>39</v>
      </c>
    </row>
    <row r="5" spans="1:20" ht="24" customHeight="1" thickBot="1">
      <c r="A5" s="197">
        <v>4</v>
      </c>
      <c r="B5" s="204" t="s">
        <v>88</v>
      </c>
      <c r="C5" s="205" t="s">
        <v>89</v>
      </c>
      <c r="D5" s="205" t="s">
        <v>90</v>
      </c>
      <c r="E5" s="146" t="s">
        <v>76</v>
      </c>
      <c r="F5" s="143"/>
      <c r="G5" s="183"/>
      <c r="H5" s="194"/>
      <c r="I5" s="192"/>
      <c r="O5" s="230"/>
      <c r="P5" s="231"/>
      <c r="Q5" s="170">
        <f>+T17+Q4</f>
        <v>0</v>
      </c>
      <c r="R5" s="156" t="s">
        <v>31</v>
      </c>
      <c r="S5" s="156"/>
      <c r="T5" s="171" t="str">
        <f>IF(T17&gt;223.99,"Výborný",IF(T17&gt;195.99,"Velmi dobrý",IF(T17&gt;139.99,"Dobrý",IF(T17&lt;140,"Nehodnocen"))))</f>
        <v>Nehodnocen</v>
      </c>
    </row>
    <row r="6" spans="1:20" ht="24" customHeight="1" thickBot="1">
      <c r="A6" s="197">
        <v>5</v>
      </c>
      <c r="B6" s="206" t="s">
        <v>91</v>
      </c>
      <c r="C6" s="207" t="s">
        <v>92</v>
      </c>
      <c r="D6" s="207" t="s">
        <v>93</v>
      </c>
      <c r="E6" s="146" t="s">
        <v>76</v>
      </c>
      <c r="F6" s="143"/>
      <c r="G6" s="183"/>
      <c r="H6" s="194" t="s">
        <v>27</v>
      </c>
      <c r="I6" s="185" t="s">
        <v>75</v>
      </c>
      <c r="O6" s="158" t="s">
        <v>0</v>
      </c>
      <c r="P6" s="220" t="s">
        <v>1</v>
      </c>
      <c r="Q6" s="221"/>
      <c r="R6" s="81" t="s">
        <v>49</v>
      </c>
      <c r="S6" s="80" t="s">
        <v>21</v>
      </c>
      <c r="T6" s="82" t="s">
        <v>2</v>
      </c>
    </row>
    <row r="7" spans="1:20" ht="24" customHeight="1" thickBot="1">
      <c r="A7" s="197">
        <v>6</v>
      </c>
      <c r="B7" s="208" t="s">
        <v>94</v>
      </c>
      <c r="C7" s="209" t="s">
        <v>95</v>
      </c>
      <c r="D7" s="209" t="s">
        <v>96</v>
      </c>
      <c r="E7" s="146" t="s">
        <v>76</v>
      </c>
      <c r="F7" s="143"/>
      <c r="G7" s="183"/>
      <c r="H7" s="195"/>
      <c r="I7" s="191"/>
      <c r="O7" s="150">
        <v>1</v>
      </c>
      <c r="P7" s="222" t="s">
        <v>46</v>
      </c>
      <c r="Q7" s="223"/>
      <c r="R7" s="153">
        <v>0</v>
      </c>
      <c r="S7" s="200">
        <v>2</v>
      </c>
      <c r="T7" s="161">
        <f>(U7*S7)</f>
        <v>0</v>
      </c>
    </row>
    <row r="8" spans="1:20" ht="24" customHeight="1" thickBot="1">
      <c r="A8" s="197">
        <v>7</v>
      </c>
      <c r="B8" s="210" t="s">
        <v>97</v>
      </c>
      <c r="C8" s="211" t="s">
        <v>98</v>
      </c>
      <c r="D8" s="212" t="s">
        <v>99</v>
      </c>
      <c r="E8" s="146" t="s">
        <v>76</v>
      </c>
      <c r="F8" s="143"/>
      <c r="G8" s="188"/>
      <c r="H8" s="189"/>
      <c r="I8" s="189"/>
      <c r="O8" s="151">
        <v>2</v>
      </c>
      <c r="P8" s="224" t="s">
        <v>3</v>
      </c>
      <c r="Q8" s="225"/>
      <c r="R8" s="153">
        <v>0</v>
      </c>
      <c r="S8" s="201">
        <v>3</v>
      </c>
      <c r="T8" s="161">
        <f t="shared" ref="T8:T16" si="0">(U8*S8)</f>
        <v>0</v>
      </c>
    </row>
    <row r="9" spans="1:20" ht="24" customHeight="1" thickBot="1">
      <c r="A9" s="197">
        <v>8</v>
      </c>
      <c r="B9" s="213" t="s">
        <v>100</v>
      </c>
      <c r="C9" s="214" t="s">
        <v>101</v>
      </c>
      <c r="D9" s="214" t="s">
        <v>102</v>
      </c>
      <c r="E9" s="146" t="s">
        <v>76</v>
      </c>
      <c r="F9" s="143"/>
      <c r="G9" s="247" t="s">
        <v>65</v>
      </c>
      <c r="H9" s="247"/>
      <c r="I9" s="247"/>
      <c r="O9" s="151">
        <v>3</v>
      </c>
      <c r="P9" s="224" t="s">
        <v>40</v>
      </c>
      <c r="Q9" s="225"/>
      <c r="R9" s="153">
        <v>0</v>
      </c>
      <c r="S9" s="201">
        <v>3</v>
      </c>
      <c r="T9" s="161">
        <f t="shared" si="0"/>
        <v>0</v>
      </c>
    </row>
    <row r="10" spans="1:20" ht="24" customHeight="1" thickBot="1">
      <c r="A10" s="197">
        <v>9</v>
      </c>
      <c r="B10" s="215" t="s">
        <v>103</v>
      </c>
      <c r="C10" s="212" t="s">
        <v>104</v>
      </c>
      <c r="D10" s="212" t="s">
        <v>105</v>
      </c>
      <c r="E10" s="146" t="s">
        <v>76</v>
      </c>
      <c r="F10" s="143"/>
      <c r="G10" s="188"/>
      <c r="H10" s="189"/>
      <c r="I10" s="189"/>
      <c r="O10" s="151">
        <v>4</v>
      </c>
      <c r="P10" s="224" t="s">
        <v>4</v>
      </c>
      <c r="Q10" s="225"/>
      <c r="R10" s="153">
        <v>0</v>
      </c>
      <c r="S10" s="201">
        <v>3</v>
      </c>
      <c r="T10" s="161">
        <f t="shared" si="0"/>
        <v>0</v>
      </c>
    </row>
    <row r="11" spans="1:20" ht="24" customHeight="1" thickBot="1">
      <c r="A11" s="197">
        <v>10</v>
      </c>
      <c r="B11" s="213" t="s">
        <v>106</v>
      </c>
      <c r="C11" s="214" t="s">
        <v>107</v>
      </c>
      <c r="D11" s="214" t="s">
        <v>96</v>
      </c>
      <c r="E11" s="146" t="s">
        <v>76</v>
      </c>
      <c r="F11" s="143"/>
      <c r="G11" s="190" t="s">
        <v>35</v>
      </c>
      <c r="H11" s="189"/>
      <c r="I11" s="189"/>
      <c r="O11" s="151">
        <v>5</v>
      </c>
      <c r="P11" s="224" t="s">
        <v>41</v>
      </c>
      <c r="Q11" s="225"/>
      <c r="R11" s="153">
        <v>0</v>
      </c>
      <c r="S11" s="201">
        <v>3</v>
      </c>
      <c r="T11" s="161">
        <f t="shared" si="0"/>
        <v>0</v>
      </c>
    </row>
    <row r="12" spans="1:20" ht="24" customHeight="1" thickBot="1">
      <c r="A12" s="197">
        <v>11</v>
      </c>
      <c r="B12" s="213" t="s">
        <v>108</v>
      </c>
      <c r="C12" s="214" t="s">
        <v>109</v>
      </c>
      <c r="D12" s="214" t="s">
        <v>105</v>
      </c>
      <c r="E12" s="146" t="s">
        <v>76</v>
      </c>
      <c r="F12" s="143"/>
      <c r="G12" s="189"/>
      <c r="H12" s="189"/>
      <c r="I12" s="189"/>
      <c r="O12" s="151">
        <v>6</v>
      </c>
      <c r="P12" s="224" t="s">
        <v>5</v>
      </c>
      <c r="Q12" s="225"/>
      <c r="R12" s="153">
        <v>0</v>
      </c>
      <c r="S12" s="201">
        <v>3</v>
      </c>
      <c r="T12" s="161">
        <f t="shared" si="0"/>
        <v>0</v>
      </c>
    </row>
    <row r="13" spans="1:20" ht="24" customHeight="1" thickBot="1">
      <c r="A13" s="197">
        <v>12</v>
      </c>
      <c r="B13" s="213" t="s">
        <v>110</v>
      </c>
      <c r="C13" s="214" t="s">
        <v>111</v>
      </c>
      <c r="D13" s="214" t="s">
        <v>96</v>
      </c>
      <c r="E13" s="146" t="s">
        <v>76</v>
      </c>
      <c r="F13" s="143"/>
      <c r="G13" s="246" t="s">
        <v>71</v>
      </c>
      <c r="H13" s="246"/>
      <c r="I13" s="246"/>
      <c r="O13" s="151">
        <v>7</v>
      </c>
      <c r="P13" s="224" t="s">
        <v>42</v>
      </c>
      <c r="Q13" s="225"/>
      <c r="R13" s="153">
        <v>0</v>
      </c>
      <c r="S13" s="201">
        <v>3</v>
      </c>
      <c r="T13" s="161">
        <f t="shared" si="0"/>
        <v>0</v>
      </c>
    </row>
    <row r="14" spans="1:20" ht="24" customHeight="1" thickBot="1">
      <c r="A14" s="197">
        <v>13</v>
      </c>
      <c r="B14" s="204"/>
      <c r="C14" s="205"/>
      <c r="D14" s="205"/>
      <c r="E14" s="146" t="s">
        <v>76</v>
      </c>
      <c r="F14" s="143"/>
      <c r="O14" s="151">
        <v>8</v>
      </c>
      <c r="P14" s="224" t="s">
        <v>43</v>
      </c>
      <c r="Q14" s="225"/>
      <c r="R14" s="153">
        <v>0</v>
      </c>
      <c r="S14" s="201">
        <v>3</v>
      </c>
      <c r="T14" s="161">
        <f t="shared" si="0"/>
        <v>0</v>
      </c>
    </row>
    <row r="15" spans="1:20" ht="24" customHeight="1" thickBot="1">
      <c r="A15" s="197">
        <v>14</v>
      </c>
      <c r="B15" s="208" t="s">
        <v>113</v>
      </c>
      <c r="C15" s="209" t="s">
        <v>114</v>
      </c>
      <c r="D15" s="209" t="s">
        <v>96</v>
      </c>
      <c r="E15" s="146" t="s">
        <v>76</v>
      </c>
      <c r="F15" s="143"/>
      <c r="O15" s="151">
        <v>9</v>
      </c>
      <c r="P15" s="224" t="s">
        <v>44</v>
      </c>
      <c r="Q15" s="225"/>
      <c r="R15" s="153">
        <v>0</v>
      </c>
      <c r="S15" s="201">
        <v>3</v>
      </c>
      <c r="T15" s="161">
        <f t="shared" si="0"/>
        <v>0</v>
      </c>
    </row>
    <row r="16" spans="1:20" ht="24" customHeight="1" thickBot="1">
      <c r="A16" s="197">
        <v>15</v>
      </c>
      <c r="B16" s="208" t="s">
        <v>115</v>
      </c>
      <c r="C16" s="209" t="s">
        <v>116</v>
      </c>
      <c r="D16" s="209" t="s">
        <v>96</v>
      </c>
      <c r="E16" s="146" t="s">
        <v>76</v>
      </c>
      <c r="F16" s="143"/>
      <c r="O16" s="152">
        <v>10</v>
      </c>
      <c r="P16" s="232" t="s">
        <v>45</v>
      </c>
      <c r="Q16" s="233"/>
      <c r="R16" s="154">
        <v>0</v>
      </c>
      <c r="S16" s="202">
        <v>2</v>
      </c>
      <c r="T16" s="162">
        <f t="shared" si="0"/>
        <v>0</v>
      </c>
    </row>
    <row r="17" spans="1:20" ht="24" customHeight="1" thickBot="1">
      <c r="A17" s="197">
        <v>16</v>
      </c>
      <c r="B17" s="208" t="s">
        <v>117</v>
      </c>
      <c r="C17" s="209" t="s">
        <v>118</v>
      </c>
      <c r="D17" s="209" t="s">
        <v>96</v>
      </c>
      <c r="E17" s="146" t="s">
        <v>76</v>
      </c>
      <c r="F17" s="143"/>
      <c r="O17" s="155"/>
      <c r="P17" s="159" t="s">
        <v>29</v>
      </c>
      <c r="Q17" s="159"/>
      <c r="R17" s="159"/>
      <c r="S17" s="159"/>
      <c r="T17" s="160">
        <f>SUM(T7:T16)</f>
        <v>0</v>
      </c>
    </row>
    <row r="18" spans="1:20" ht="24" customHeight="1" thickBot="1">
      <c r="A18" s="197">
        <v>17</v>
      </c>
      <c r="B18" s="204" t="s">
        <v>119</v>
      </c>
      <c r="C18" s="205" t="s">
        <v>120</v>
      </c>
      <c r="D18" s="205" t="s">
        <v>121</v>
      </c>
      <c r="E18" s="146" t="s">
        <v>76</v>
      </c>
      <c r="F18" s="143"/>
    </row>
    <row r="19" spans="1:20" ht="24" customHeight="1" thickTop="1" thickBot="1">
      <c r="A19" s="197">
        <v>18</v>
      </c>
      <c r="B19" s="204" t="s">
        <v>122</v>
      </c>
      <c r="C19" s="205" t="s">
        <v>123</v>
      </c>
      <c r="D19" s="205" t="s">
        <v>124</v>
      </c>
      <c r="E19" s="146" t="s">
        <v>76</v>
      </c>
      <c r="F19" s="143"/>
      <c r="O19" s="226" t="s">
        <v>68</v>
      </c>
      <c r="P19" s="227"/>
      <c r="Q19" s="234" t="s">
        <v>36</v>
      </c>
      <c r="R19" s="163" t="s">
        <v>30</v>
      </c>
      <c r="S19" s="164"/>
      <c r="T19" s="165"/>
    </row>
    <row r="20" spans="1:20" ht="24" customHeight="1" thickBot="1">
      <c r="A20" s="197">
        <v>19</v>
      </c>
      <c r="B20" s="213" t="s">
        <v>125</v>
      </c>
      <c r="C20" s="214" t="s">
        <v>126</v>
      </c>
      <c r="D20" s="214" t="s">
        <v>105</v>
      </c>
      <c r="E20" s="146" t="s">
        <v>76</v>
      </c>
      <c r="F20" s="143"/>
      <c r="O20" s="228"/>
      <c r="P20" s="229"/>
      <c r="Q20" s="235"/>
      <c r="R20" s="156" t="s">
        <v>6</v>
      </c>
      <c r="S20" s="156"/>
      <c r="T20" s="166" t="s">
        <v>37</v>
      </c>
    </row>
    <row r="21" spans="1:20" ht="24" customHeight="1" thickBot="1">
      <c r="A21" s="197">
        <v>20</v>
      </c>
      <c r="B21" s="213" t="s">
        <v>127</v>
      </c>
      <c r="C21" s="214" t="s">
        <v>128</v>
      </c>
      <c r="D21" s="214" t="s">
        <v>129</v>
      </c>
      <c r="E21" s="146" t="s">
        <v>76</v>
      </c>
      <c r="F21" s="143"/>
      <c r="O21" s="228"/>
      <c r="P21" s="229"/>
      <c r="Q21" s="236"/>
      <c r="R21" s="156" t="s">
        <v>7</v>
      </c>
      <c r="S21" s="156"/>
      <c r="T21" s="166" t="s">
        <v>38</v>
      </c>
    </row>
    <row r="22" spans="1:20" ht="24" customHeight="1" thickBot="1">
      <c r="A22" s="197">
        <v>21</v>
      </c>
      <c r="B22" s="213" t="s">
        <v>130</v>
      </c>
      <c r="C22" s="214" t="s">
        <v>131</v>
      </c>
      <c r="D22" s="214" t="s">
        <v>96</v>
      </c>
      <c r="E22" s="146" t="s">
        <v>76</v>
      </c>
      <c r="F22" s="143"/>
      <c r="O22" s="228"/>
      <c r="P22" s="229"/>
      <c r="Q22" s="172">
        <v>0</v>
      </c>
      <c r="R22" s="168" t="s">
        <v>8</v>
      </c>
      <c r="S22" s="157"/>
      <c r="T22" s="169" t="s">
        <v>39</v>
      </c>
    </row>
    <row r="23" spans="1:20" ht="24" customHeight="1" thickBot="1">
      <c r="A23" s="197">
        <v>22</v>
      </c>
      <c r="B23" s="215" t="s">
        <v>132</v>
      </c>
      <c r="C23" s="212" t="s">
        <v>133</v>
      </c>
      <c r="D23" s="212" t="s">
        <v>112</v>
      </c>
      <c r="E23" s="146" t="s">
        <v>76</v>
      </c>
      <c r="F23" s="143"/>
      <c r="O23" s="230"/>
      <c r="P23" s="231"/>
      <c r="Q23" s="173">
        <f>+T35+Q22</f>
        <v>0</v>
      </c>
      <c r="R23" s="156" t="s">
        <v>31</v>
      </c>
      <c r="S23" s="156"/>
      <c r="T23" s="171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197">
        <v>23</v>
      </c>
      <c r="B24" s="213" t="s">
        <v>134</v>
      </c>
      <c r="C24" s="214" t="s">
        <v>135</v>
      </c>
      <c r="D24" s="214" t="s">
        <v>105</v>
      </c>
      <c r="E24" s="146" t="s">
        <v>76</v>
      </c>
      <c r="F24" s="143"/>
      <c r="O24" s="79" t="s">
        <v>0</v>
      </c>
      <c r="P24" s="237" t="s">
        <v>1</v>
      </c>
      <c r="Q24" s="221"/>
      <c r="R24" s="81" t="s">
        <v>49</v>
      </c>
      <c r="S24" s="80" t="s">
        <v>21</v>
      </c>
      <c r="T24" s="82" t="s">
        <v>2</v>
      </c>
    </row>
    <row r="25" spans="1:20" ht="24" customHeight="1" thickBot="1">
      <c r="A25" s="197">
        <v>24</v>
      </c>
      <c r="B25" s="213" t="s">
        <v>136</v>
      </c>
      <c r="C25" s="214" t="s">
        <v>137</v>
      </c>
      <c r="D25" s="214" t="s">
        <v>96</v>
      </c>
      <c r="E25" s="146" t="s">
        <v>76</v>
      </c>
      <c r="F25" s="143"/>
      <c r="O25" s="150">
        <v>1</v>
      </c>
      <c r="P25" s="222" t="s">
        <v>46</v>
      </c>
      <c r="Q25" s="223"/>
      <c r="R25" s="153">
        <v>0</v>
      </c>
      <c r="S25" s="200">
        <v>3</v>
      </c>
      <c r="T25" s="161">
        <f>(U25*S25)</f>
        <v>0</v>
      </c>
    </row>
    <row r="26" spans="1:20" ht="24" customHeight="1" thickBot="1">
      <c r="A26" s="197">
        <v>25</v>
      </c>
      <c r="B26" s="208" t="s">
        <v>138</v>
      </c>
      <c r="C26" s="209" t="s">
        <v>139</v>
      </c>
      <c r="D26" s="209" t="s">
        <v>96</v>
      </c>
      <c r="E26" s="146" t="s">
        <v>76</v>
      </c>
      <c r="F26" s="143"/>
      <c r="O26" s="151">
        <v>2</v>
      </c>
      <c r="P26" s="224" t="s">
        <v>3</v>
      </c>
      <c r="Q26" s="225"/>
      <c r="R26" s="153">
        <v>0</v>
      </c>
      <c r="S26" s="201">
        <v>3</v>
      </c>
      <c r="T26" s="161">
        <f t="shared" ref="T26:T34" si="1">(U26*S26)</f>
        <v>0</v>
      </c>
    </row>
    <row r="27" spans="1:20" ht="24" customHeight="1" thickBot="1">
      <c r="A27" s="197">
        <v>26</v>
      </c>
      <c r="B27" s="206" t="s">
        <v>140</v>
      </c>
      <c r="C27" s="207" t="s">
        <v>141</v>
      </c>
      <c r="D27" s="207" t="s">
        <v>142</v>
      </c>
      <c r="E27" s="146" t="s">
        <v>76</v>
      </c>
      <c r="F27" s="143"/>
      <c r="O27" s="151">
        <v>3</v>
      </c>
      <c r="P27" s="224" t="s">
        <v>44</v>
      </c>
      <c r="Q27" s="225"/>
      <c r="R27" s="153">
        <v>0</v>
      </c>
      <c r="S27" s="201">
        <v>3</v>
      </c>
      <c r="T27" s="161">
        <f t="shared" si="1"/>
        <v>0</v>
      </c>
    </row>
    <row r="28" spans="1:20" ht="24" customHeight="1" thickBot="1">
      <c r="A28" s="197">
        <v>27</v>
      </c>
      <c r="B28" s="208"/>
      <c r="C28" s="209"/>
      <c r="D28" s="209"/>
      <c r="E28" s="146" t="s">
        <v>76</v>
      </c>
      <c r="F28" s="143"/>
      <c r="O28" s="151">
        <v>4</v>
      </c>
      <c r="P28" s="224" t="s">
        <v>47</v>
      </c>
      <c r="Q28" s="225"/>
      <c r="R28" s="153">
        <v>0</v>
      </c>
      <c r="S28" s="201">
        <v>2</v>
      </c>
      <c r="T28" s="161">
        <f t="shared" si="1"/>
        <v>0</v>
      </c>
    </row>
    <row r="29" spans="1:20" ht="24" customHeight="1" thickBot="1">
      <c r="A29" s="197">
        <v>28</v>
      </c>
      <c r="B29" s="208" t="s">
        <v>143</v>
      </c>
      <c r="C29" s="209" t="s">
        <v>144</v>
      </c>
      <c r="D29" s="209" t="s">
        <v>129</v>
      </c>
      <c r="E29" s="146" t="s">
        <v>76</v>
      </c>
      <c r="F29" s="143"/>
      <c r="O29" s="151">
        <v>5</v>
      </c>
      <c r="P29" s="224" t="s">
        <v>4</v>
      </c>
      <c r="Q29" s="225"/>
      <c r="R29" s="153">
        <v>0</v>
      </c>
      <c r="S29" s="201">
        <v>3</v>
      </c>
      <c r="T29" s="161">
        <f t="shared" si="1"/>
        <v>0</v>
      </c>
    </row>
    <row r="30" spans="1:20" ht="24" customHeight="1" thickBot="1">
      <c r="A30" s="197">
        <v>29</v>
      </c>
      <c r="B30" s="204" t="s">
        <v>145</v>
      </c>
      <c r="C30" s="204" t="s">
        <v>146</v>
      </c>
      <c r="D30" s="205" t="s">
        <v>147</v>
      </c>
      <c r="E30" s="146" t="s">
        <v>77</v>
      </c>
      <c r="F30" s="143"/>
      <c r="O30" s="151">
        <v>6</v>
      </c>
      <c r="P30" s="224" t="s">
        <v>41</v>
      </c>
      <c r="Q30" s="225"/>
      <c r="R30" s="153">
        <v>0</v>
      </c>
      <c r="S30" s="201">
        <v>2</v>
      </c>
      <c r="T30" s="161">
        <f t="shared" si="1"/>
        <v>0</v>
      </c>
    </row>
    <row r="31" spans="1:20" ht="24" customHeight="1" thickBot="1">
      <c r="A31" s="197">
        <v>30</v>
      </c>
      <c r="B31" s="204" t="s">
        <v>148</v>
      </c>
      <c r="C31" s="205" t="s">
        <v>149</v>
      </c>
      <c r="D31" s="205" t="s">
        <v>102</v>
      </c>
      <c r="E31" s="146" t="s">
        <v>77</v>
      </c>
      <c r="F31" s="143"/>
      <c r="O31" s="151">
        <v>7</v>
      </c>
      <c r="P31" s="224" t="s">
        <v>43</v>
      </c>
      <c r="Q31" s="225"/>
      <c r="R31" s="153">
        <v>0</v>
      </c>
      <c r="S31" s="201">
        <v>3</v>
      </c>
      <c r="T31" s="161">
        <f t="shared" si="1"/>
        <v>0</v>
      </c>
    </row>
    <row r="32" spans="1:20" ht="24" customHeight="1" thickBot="1">
      <c r="A32" s="197">
        <v>31</v>
      </c>
      <c r="B32" s="204" t="s">
        <v>150</v>
      </c>
      <c r="C32" s="205" t="s">
        <v>151</v>
      </c>
      <c r="D32" s="205" t="s">
        <v>99</v>
      </c>
      <c r="E32" s="146" t="s">
        <v>77</v>
      </c>
      <c r="F32" s="143"/>
      <c r="O32" s="151">
        <v>8</v>
      </c>
      <c r="P32" s="224" t="s">
        <v>5</v>
      </c>
      <c r="Q32" s="225"/>
      <c r="R32" s="153">
        <v>0</v>
      </c>
      <c r="S32" s="201">
        <v>4</v>
      </c>
      <c r="T32" s="161">
        <f t="shared" si="1"/>
        <v>0</v>
      </c>
    </row>
    <row r="33" spans="1:20" ht="24" customHeight="1" thickBot="1">
      <c r="A33" s="197">
        <v>32</v>
      </c>
      <c r="B33" s="204" t="s">
        <v>152</v>
      </c>
      <c r="C33" s="205" t="s">
        <v>153</v>
      </c>
      <c r="D33" s="205" t="s">
        <v>154</v>
      </c>
      <c r="E33" s="146" t="s">
        <v>77</v>
      </c>
      <c r="F33" s="143"/>
      <c r="O33" s="151">
        <v>9</v>
      </c>
      <c r="P33" s="224" t="s">
        <v>48</v>
      </c>
      <c r="Q33" s="225"/>
      <c r="R33" s="153">
        <v>0</v>
      </c>
      <c r="S33" s="201">
        <v>3</v>
      </c>
      <c r="T33" s="161">
        <f t="shared" si="1"/>
        <v>0</v>
      </c>
    </row>
    <row r="34" spans="1:20" ht="24" customHeight="1" thickBot="1">
      <c r="A34" s="197">
        <v>33</v>
      </c>
      <c r="B34" s="206" t="s">
        <v>155</v>
      </c>
      <c r="C34" s="207" t="s">
        <v>156</v>
      </c>
      <c r="D34" s="207" t="s">
        <v>96</v>
      </c>
      <c r="E34" s="146" t="s">
        <v>77</v>
      </c>
      <c r="F34" s="143"/>
      <c r="O34" s="152">
        <v>10</v>
      </c>
      <c r="P34" s="232" t="s">
        <v>45</v>
      </c>
      <c r="Q34" s="233"/>
      <c r="R34" s="154">
        <v>0</v>
      </c>
      <c r="S34" s="202">
        <v>2</v>
      </c>
      <c r="T34" s="162">
        <f t="shared" si="1"/>
        <v>0</v>
      </c>
    </row>
    <row r="35" spans="1:20" ht="24" customHeight="1" thickBot="1">
      <c r="A35" s="197">
        <v>34</v>
      </c>
      <c r="B35" s="210" t="s">
        <v>157</v>
      </c>
      <c r="C35" s="211" t="s">
        <v>158</v>
      </c>
      <c r="D35" s="212" t="s">
        <v>129</v>
      </c>
      <c r="E35" s="146" t="s">
        <v>77</v>
      </c>
      <c r="F35" s="143"/>
      <c r="O35" s="155"/>
      <c r="P35" s="159" t="s">
        <v>29</v>
      </c>
      <c r="Q35" s="159"/>
      <c r="R35" s="159"/>
      <c r="S35" s="159"/>
      <c r="T35" s="160">
        <f>SUM(T25:T34)</f>
        <v>0</v>
      </c>
    </row>
    <row r="36" spans="1:20" ht="24" customHeight="1" thickBot="1">
      <c r="A36" s="197">
        <v>35</v>
      </c>
      <c r="B36" s="210" t="s">
        <v>136</v>
      </c>
      <c r="C36" s="211" t="s">
        <v>159</v>
      </c>
      <c r="D36" s="211" t="s">
        <v>96</v>
      </c>
      <c r="E36" s="146" t="s">
        <v>77</v>
      </c>
      <c r="F36" s="143"/>
    </row>
    <row r="37" spans="1:20" ht="24" customHeight="1" thickTop="1" thickBot="1">
      <c r="A37" s="197">
        <v>36</v>
      </c>
      <c r="B37" s="213" t="s">
        <v>160</v>
      </c>
      <c r="C37" s="214" t="s">
        <v>161</v>
      </c>
      <c r="D37" s="214" t="s">
        <v>96</v>
      </c>
      <c r="E37" s="146" t="s">
        <v>77</v>
      </c>
      <c r="F37" s="143"/>
      <c r="O37" s="226" t="s">
        <v>69</v>
      </c>
      <c r="P37" s="227"/>
      <c r="Q37" s="234" t="s">
        <v>36</v>
      </c>
      <c r="R37" s="163" t="s">
        <v>30</v>
      </c>
      <c r="S37" s="164"/>
      <c r="T37" s="165"/>
    </row>
    <row r="38" spans="1:20" ht="24" customHeight="1" thickBot="1">
      <c r="A38" s="197">
        <v>37</v>
      </c>
      <c r="B38" s="215" t="s">
        <v>162</v>
      </c>
      <c r="C38" s="212" t="s">
        <v>163</v>
      </c>
      <c r="D38" s="212" t="s">
        <v>96</v>
      </c>
      <c r="E38" s="146" t="s">
        <v>77</v>
      </c>
      <c r="F38" s="143"/>
      <c r="O38" s="228"/>
      <c r="P38" s="229"/>
      <c r="Q38" s="235"/>
      <c r="R38" s="156" t="s">
        <v>6</v>
      </c>
      <c r="S38" s="156"/>
      <c r="T38" s="166" t="s">
        <v>50</v>
      </c>
    </row>
    <row r="39" spans="1:20" ht="24" customHeight="1" thickBot="1">
      <c r="A39" s="197">
        <v>38</v>
      </c>
      <c r="B39" s="213" t="s">
        <v>164</v>
      </c>
      <c r="C39" s="216" t="s">
        <v>165</v>
      </c>
      <c r="D39" s="214" t="s">
        <v>166</v>
      </c>
      <c r="E39" s="146" t="s">
        <v>77</v>
      </c>
      <c r="F39" s="143"/>
      <c r="O39" s="228"/>
      <c r="P39" s="229"/>
      <c r="Q39" s="236"/>
      <c r="R39" s="156" t="s">
        <v>7</v>
      </c>
      <c r="S39" s="156"/>
      <c r="T39" s="166" t="s">
        <v>51</v>
      </c>
    </row>
    <row r="40" spans="1:20" ht="24" customHeight="1" thickBot="1">
      <c r="A40" s="197">
        <v>39</v>
      </c>
      <c r="B40" s="204" t="s">
        <v>164</v>
      </c>
      <c r="C40" s="205" t="s">
        <v>167</v>
      </c>
      <c r="D40" s="205" t="s">
        <v>166</v>
      </c>
      <c r="E40" s="146" t="s">
        <v>78</v>
      </c>
      <c r="F40" s="143"/>
      <c r="O40" s="228"/>
      <c r="P40" s="229"/>
      <c r="Q40" s="172">
        <v>0</v>
      </c>
      <c r="R40" s="168" t="s">
        <v>8</v>
      </c>
      <c r="S40" s="157"/>
      <c r="T40" s="169" t="s">
        <v>52</v>
      </c>
    </row>
    <row r="41" spans="1:20" ht="24" customHeight="1" thickBot="1">
      <c r="A41" s="197">
        <v>40</v>
      </c>
      <c r="B41" s="208" t="s">
        <v>94</v>
      </c>
      <c r="C41" s="209" t="s">
        <v>168</v>
      </c>
      <c r="D41" s="209" t="s">
        <v>96</v>
      </c>
      <c r="E41" s="146" t="s">
        <v>78</v>
      </c>
      <c r="F41" s="143"/>
      <c r="O41" s="230"/>
      <c r="P41" s="231"/>
      <c r="Q41" s="173">
        <f>+T53+Q40</f>
        <v>0</v>
      </c>
      <c r="R41" s="174" t="s">
        <v>31</v>
      </c>
      <c r="S41" s="174"/>
      <c r="T41" s="182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197">
        <v>41</v>
      </c>
      <c r="B42" s="208" t="s">
        <v>169</v>
      </c>
      <c r="C42" s="209" t="s">
        <v>170</v>
      </c>
      <c r="D42" s="209" t="s">
        <v>96</v>
      </c>
      <c r="E42" s="146" t="s">
        <v>78</v>
      </c>
      <c r="F42" s="143"/>
      <c r="O42" s="83" t="s">
        <v>0</v>
      </c>
      <c r="P42" s="240" t="s">
        <v>1</v>
      </c>
      <c r="Q42" s="241"/>
      <c r="R42" s="81" t="s">
        <v>49</v>
      </c>
      <c r="S42" s="80" t="s">
        <v>21</v>
      </c>
      <c r="T42" s="84" t="s">
        <v>2</v>
      </c>
    </row>
    <row r="43" spans="1:20" ht="24" customHeight="1" thickBot="1">
      <c r="A43" s="197">
        <v>42</v>
      </c>
      <c r="B43" s="208" t="s">
        <v>171</v>
      </c>
      <c r="C43" s="209" t="s">
        <v>172</v>
      </c>
      <c r="D43" s="209" t="s">
        <v>96</v>
      </c>
      <c r="E43" s="146" t="s">
        <v>78</v>
      </c>
      <c r="F43" s="143"/>
      <c r="O43" s="175">
        <v>1</v>
      </c>
      <c r="P43" s="242" t="s">
        <v>53</v>
      </c>
      <c r="Q43" s="243"/>
      <c r="R43" s="153">
        <v>0</v>
      </c>
      <c r="S43" s="200">
        <v>2</v>
      </c>
      <c r="T43" s="181">
        <f>(U43*S43)</f>
        <v>0</v>
      </c>
    </row>
    <row r="44" spans="1:20" ht="24" customHeight="1" thickBot="1">
      <c r="A44" s="197">
        <v>43</v>
      </c>
      <c r="B44" s="208" t="s">
        <v>162</v>
      </c>
      <c r="C44" s="209" t="s">
        <v>173</v>
      </c>
      <c r="D44" s="209" t="s">
        <v>96</v>
      </c>
      <c r="E44" s="146" t="s">
        <v>78</v>
      </c>
      <c r="F44" s="143"/>
      <c r="O44" s="176">
        <v>2</v>
      </c>
      <c r="P44" s="238" t="s">
        <v>3</v>
      </c>
      <c r="Q44" s="239"/>
      <c r="R44" s="153">
        <v>0</v>
      </c>
      <c r="S44" s="201">
        <v>3</v>
      </c>
      <c r="T44" s="181">
        <f t="shared" ref="T44:T52" si="2">(U44*S44)</f>
        <v>0</v>
      </c>
    </row>
    <row r="45" spans="1:20" ht="24" customHeight="1" thickBot="1">
      <c r="A45" s="197">
        <v>44</v>
      </c>
      <c r="B45" s="208" t="s">
        <v>174</v>
      </c>
      <c r="C45" s="209" t="s">
        <v>175</v>
      </c>
      <c r="D45" s="209" t="s">
        <v>176</v>
      </c>
      <c r="E45" s="146" t="s">
        <v>78</v>
      </c>
      <c r="F45" s="143"/>
      <c r="O45" s="176">
        <v>3</v>
      </c>
      <c r="P45" s="238" t="s">
        <v>59</v>
      </c>
      <c r="Q45" s="239"/>
      <c r="R45" s="153">
        <v>0</v>
      </c>
      <c r="S45" s="201">
        <v>3</v>
      </c>
      <c r="T45" s="181">
        <f t="shared" si="2"/>
        <v>0</v>
      </c>
    </row>
    <row r="46" spans="1:20" ht="24" customHeight="1" thickBot="1">
      <c r="A46" s="197">
        <v>45</v>
      </c>
      <c r="B46" s="213" t="s">
        <v>134</v>
      </c>
      <c r="C46" s="214" t="s">
        <v>177</v>
      </c>
      <c r="D46" s="214" t="s">
        <v>129</v>
      </c>
      <c r="E46" s="146" t="s">
        <v>78</v>
      </c>
      <c r="F46" s="143"/>
      <c r="O46" s="176">
        <v>4</v>
      </c>
      <c r="P46" s="238" t="s">
        <v>57</v>
      </c>
      <c r="Q46" s="239"/>
      <c r="R46" s="153">
        <v>0</v>
      </c>
      <c r="S46" s="201">
        <v>3</v>
      </c>
      <c r="T46" s="181">
        <f t="shared" si="2"/>
        <v>0</v>
      </c>
    </row>
    <row r="47" spans="1:20" ht="24" customHeight="1" thickBot="1">
      <c r="A47" s="197">
        <v>46</v>
      </c>
      <c r="B47" s="210" t="s">
        <v>155</v>
      </c>
      <c r="C47" s="211" t="s">
        <v>178</v>
      </c>
      <c r="D47" s="211" t="s">
        <v>96</v>
      </c>
      <c r="E47" s="146" t="s">
        <v>78</v>
      </c>
      <c r="F47" s="143"/>
      <c r="O47" s="176">
        <v>5</v>
      </c>
      <c r="P47" s="238" t="s">
        <v>58</v>
      </c>
      <c r="Q47" s="239"/>
      <c r="R47" s="153">
        <v>0</v>
      </c>
      <c r="S47" s="201">
        <v>4</v>
      </c>
      <c r="T47" s="181">
        <f t="shared" si="2"/>
        <v>0</v>
      </c>
    </row>
    <row r="48" spans="1:20" ht="24" customHeight="1" thickBot="1">
      <c r="A48" s="197">
        <v>47</v>
      </c>
      <c r="B48" s="215" t="s">
        <v>179</v>
      </c>
      <c r="C48" s="212" t="s">
        <v>180</v>
      </c>
      <c r="D48" s="212" t="s">
        <v>96</v>
      </c>
      <c r="E48" s="146" t="s">
        <v>78</v>
      </c>
      <c r="F48" s="143"/>
      <c r="O48" s="176">
        <v>6</v>
      </c>
      <c r="P48" s="238" t="s">
        <v>56</v>
      </c>
      <c r="Q48" s="239"/>
      <c r="R48" s="153">
        <v>0</v>
      </c>
      <c r="S48" s="201">
        <v>4</v>
      </c>
      <c r="T48" s="181">
        <f t="shared" si="2"/>
        <v>0</v>
      </c>
    </row>
    <row r="49" spans="1:20" ht="24" customHeight="1" thickBot="1">
      <c r="A49" s="197">
        <v>48</v>
      </c>
      <c r="B49" s="215" t="s">
        <v>181</v>
      </c>
      <c r="C49" s="212" t="s">
        <v>182</v>
      </c>
      <c r="D49" s="212" t="s">
        <v>96</v>
      </c>
      <c r="E49" s="146" t="s">
        <v>78</v>
      </c>
      <c r="F49" s="143"/>
      <c r="O49" s="176">
        <v>7</v>
      </c>
      <c r="P49" s="238" t="s">
        <v>61</v>
      </c>
      <c r="Q49" s="239"/>
      <c r="R49" s="153">
        <v>0</v>
      </c>
      <c r="S49" s="201">
        <v>3</v>
      </c>
      <c r="T49" s="181">
        <f t="shared" si="2"/>
        <v>0</v>
      </c>
    </row>
    <row r="50" spans="1:20" ht="24" customHeight="1" thickBot="1">
      <c r="A50" s="197">
        <v>49</v>
      </c>
      <c r="B50" s="215" t="s">
        <v>169</v>
      </c>
      <c r="C50" s="212" t="s">
        <v>183</v>
      </c>
      <c r="D50" s="212" t="s">
        <v>96</v>
      </c>
      <c r="E50" s="146" t="s">
        <v>78</v>
      </c>
      <c r="F50" s="143"/>
      <c r="O50" s="176">
        <v>8</v>
      </c>
      <c r="P50" s="238" t="s">
        <v>43</v>
      </c>
      <c r="Q50" s="239"/>
      <c r="R50" s="153">
        <v>0</v>
      </c>
      <c r="S50" s="201">
        <v>4</v>
      </c>
      <c r="T50" s="181">
        <f t="shared" si="2"/>
        <v>0</v>
      </c>
    </row>
    <row r="51" spans="1:20" ht="24" customHeight="1" thickBot="1">
      <c r="A51" s="198">
        <v>50</v>
      </c>
      <c r="B51" s="213" t="s">
        <v>184</v>
      </c>
      <c r="C51" s="214" t="s">
        <v>185</v>
      </c>
      <c r="D51" s="214" t="s">
        <v>96</v>
      </c>
      <c r="E51" s="147" t="s">
        <v>78</v>
      </c>
      <c r="F51" s="143"/>
      <c r="O51" s="176">
        <v>9</v>
      </c>
      <c r="P51" s="238" t="s">
        <v>60</v>
      </c>
      <c r="Q51" s="239"/>
      <c r="R51" s="153">
        <v>0</v>
      </c>
      <c r="S51" s="201">
        <v>4</v>
      </c>
      <c r="T51" s="181">
        <f t="shared" si="2"/>
        <v>0</v>
      </c>
    </row>
    <row r="52" spans="1:20" ht="24" customHeight="1" thickBot="1">
      <c r="O52" s="177">
        <v>10</v>
      </c>
      <c r="P52" s="238" t="s">
        <v>45</v>
      </c>
      <c r="Q52" s="239"/>
      <c r="R52" s="153">
        <v>0</v>
      </c>
      <c r="S52" s="203">
        <v>2</v>
      </c>
      <c r="T52" s="181">
        <f t="shared" si="2"/>
        <v>0</v>
      </c>
    </row>
    <row r="53" spans="1:20" ht="24" customHeight="1" thickTop="1" thickBot="1">
      <c r="O53" s="178"/>
      <c r="P53" s="179" t="s">
        <v>29</v>
      </c>
      <c r="Q53" s="179"/>
      <c r="R53" s="179"/>
      <c r="S53" s="179"/>
      <c r="T53" s="180">
        <f>SUM(T43:T52)</f>
        <v>0</v>
      </c>
    </row>
    <row r="54" spans="1:20" ht="24" customHeight="1" thickTop="1" thickBot="1"/>
    <row r="55" spans="1:20" ht="24" customHeight="1" thickTop="1">
      <c r="O55" s="226" t="s">
        <v>70</v>
      </c>
      <c r="P55" s="227"/>
      <c r="Q55" s="234" t="s">
        <v>36</v>
      </c>
      <c r="R55" s="163" t="s">
        <v>30</v>
      </c>
      <c r="S55" s="164"/>
      <c r="T55" s="165"/>
    </row>
    <row r="56" spans="1:20" ht="24" customHeight="1">
      <c r="O56" s="228"/>
      <c r="P56" s="229"/>
      <c r="Q56" s="235"/>
      <c r="R56" s="156" t="s">
        <v>6</v>
      </c>
      <c r="S56" s="156"/>
      <c r="T56" s="166" t="s">
        <v>50</v>
      </c>
    </row>
    <row r="57" spans="1:20" ht="24" customHeight="1">
      <c r="O57" s="228"/>
      <c r="P57" s="229"/>
      <c r="Q57" s="236"/>
      <c r="R57" s="156" t="s">
        <v>7</v>
      </c>
      <c r="S57" s="156"/>
      <c r="T57" s="166" t="s">
        <v>51</v>
      </c>
    </row>
    <row r="58" spans="1:20" ht="24" customHeight="1">
      <c r="O58" s="228"/>
      <c r="P58" s="229"/>
      <c r="Q58" s="172">
        <v>0</v>
      </c>
      <c r="R58" s="168" t="s">
        <v>8</v>
      </c>
      <c r="S58" s="157"/>
      <c r="T58" s="169" t="s">
        <v>52</v>
      </c>
    </row>
    <row r="59" spans="1:20" ht="24" thickBot="1">
      <c r="O59" s="230"/>
      <c r="P59" s="231"/>
      <c r="Q59" s="173">
        <f>+T71+Q58</f>
        <v>0</v>
      </c>
      <c r="R59" s="174" t="s">
        <v>31</v>
      </c>
      <c r="S59" s="174"/>
      <c r="T59" s="182" t="str">
        <f>IF(T71&gt;255.99,"Výborný",IF(T71&gt;224.99,"Velmi dobrý",IF(T71&gt;191.99,"Dobrý",IF(T71&lt;192,"Nehodnocen"))))</f>
        <v>Nehodnocen</v>
      </c>
    </row>
    <row r="60" spans="1:20" ht="15.75" thickBot="1">
      <c r="O60" s="83" t="s">
        <v>0</v>
      </c>
      <c r="P60" s="240" t="s">
        <v>1</v>
      </c>
      <c r="Q60" s="241"/>
      <c r="R60" s="81" t="s">
        <v>49</v>
      </c>
      <c r="S60" s="80" t="s">
        <v>21</v>
      </c>
      <c r="T60" s="84" t="s">
        <v>2</v>
      </c>
    </row>
    <row r="61" spans="1:20" ht="15">
      <c r="O61" s="175">
        <v>1</v>
      </c>
      <c r="P61" s="222" t="s">
        <v>53</v>
      </c>
      <c r="Q61" s="223"/>
      <c r="R61" s="153">
        <v>0</v>
      </c>
      <c r="S61" s="200">
        <v>3</v>
      </c>
      <c r="T61" s="181">
        <f>(U61*S61)</f>
        <v>0</v>
      </c>
    </row>
    <row r="62" spans="1:20" ht="15">
      <c r="O62" s="176">
        <v>2</v>
      </c>
      <c r="P62" s="224" t="s">
        <v>46</v>
      </c>
      <c r="Q62" s="225"/>
      <c r="R62" s="153">
        <v>0</v>
      </c>
      <c r="S62" s="201">
        <v>2</v>
      </c>
      <c r="T62" s="181">
        <f t="shared" ref="T62:T70" si="3">(U62*S62)</f>
        <v>0</v>
      </c>
    </row>
    <row r="63" spans="1:20" ht="15">
      <c r="O63" s="176">
        <v>3</v>
      </c>
      <c r="P63" s="224" t="s">
        <v>3</v>
      </c>
      <c r="Q63" s="225"/>
      <c r="R63" s="153">
        <v>0</v>
      </c>
      <c r="S63" s="201">
        <v>3</v>
      </c>
      <c r="T63" s="181">
        <f t="shared" si="3"/>
        <v>0</v>
      </c>
    </row>
    <row r="64" spans="1:20" ht="15">
      <c r="O64" s="176">
        <v>4</v>
      </c>
      <c r="P64" s="224" t="s">
        <v>62</v>
      </c>
      <c r="Q64" s="225"/>
      <c r="R64" s="153">
        <v>0</v>
      </c>
      <c r="S64" s="201">
        <v>3</v>
      </c>
      <c r="T64" s="181">
        <f t="shared" si="3"/>
        <v>0</v>
      </c>
    </row>
    <row r="65" spans="15:20" ht="15">
      <c r="O65" s="176">
        <v>5</v>
      </c>
      <c r="P65" s="224" t="s">
        <v>57</v>
      </c>
      <c r="Q65" s="225"/>
      <c r="R65" s="153">
        <v>0</v>
      </c>
      <c r="S65" s="201">
        <v>3</v>
      </c>
      <c r="T65" s="181">
        <f t="shared" si="3"/>
        <v>0</v>
      </c>
    </row>
    <row r="66" spans="15:20" ht="15">
      <c r="O66" s="176">
        <v>6</v>
      </c>
      <c r="P66" s="224" t="s">
        <v>58</v>
      </c>
      <c r="Q66" s="225"/>
      <c r="R66" s="153">
        <v>0</v>
      </c>
      <c r="S66" s="201">
        <v>3</v>
      </c>
      <c r="T66" s="181">
        <f t="shared" si="3"/>
        <v>0</v>
      </c>
    </row>
    <row r="67" spans="15:20" ht="15">
      <c r="O67" s="176">
        <v>7</v>
      </c>
      <c r="P67" s="224" t="s">
        <v>56</v>
      </c>
      <c r="Q67" s="225"/>
      <c r="R67" s="153">
        <v>0</v>
      </c>
      <c r="S67" s="201">
        <v>4</v>
      </c>
      <c r="T67" s="181">
        <f t="shared" si="3"/>
        <v>0</v>
      </c>
    </row>
    <row r="68" spans="15:20" ht="15">
      <c r="O68" s="176">
        <v>8</v>
      </c>
      <c r="P68" s="224" t="s">
        <v>55</v>
      </c>
      <c r="Q68" s="225"/>
      <c r="R68" s="153">
        <v>0</v>
      </c>
      <c r="S68" s="201">
        <v>3</v>
      </c>
      <c r="T68" s="181">
        <f t="shared" si="3"/>
        <v>0</v>
      </c>
    </row>
    <row r="69" spans="15:20" ht="15.75" customHeight="1" thickBot="1">
      <c r="O69" s="176">
        <v>9</v>
      </c>
      <c r="P69" s="244" t="s">
        <v>43</v>
      </c>
      <c r="Q69" s="245"/>
      <c r="R69" s="153">
        <v>0</v>
      </c>
      <c r="S69" s="201">
        <v>4</v>
      </c>
      <c r="T69" s="181">
        <f t="shared" si="3"/>
        <v>0</v>
      </c>
    </row>
    <row r="70" spans="15:20" ht="16.5" thickTop="1" thickBot="1">
      <c r="O70" s="177">
        <v>10</v>
      </c>
      <c r="P70" s="244" t="s">
        <v>54</v>
      </c>
      <c r="Q70" s="245"/>
      <c r="R70" s="153">
        <v>0</v>
      </c>
      <c r="S70" s="203">
        <v>4</v>
      </c>
      <c r="T70" s="181">
        <f t="shared" si="3"/>
        <v>0</v>
      </c>
    </row>
    <row r="71" spans="15:20" ht="21" thickTop="1" thickBot="1">
      <c r="O71" s="178"/>
      <c r="P71" s="179" t="s">
        <v>29</v>
      </c>
      <c r="Q71" s="179"/>
      <c r="R71" s="179"/>
      <c r="S71" s="179"/>
      <c r="T71" s="180">
        <f>SUM(T61:T70)</f>
        <v>0</v>
      </c>
    </row>
    <row r="72" spans="15:20" ht="13.5" thickTop="1"/>
  </sheetData>
  <sheetProtection password="CA6F" sheet="1" objects="1" scenarios="1"/>
  <mergeCells count="54"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52:Q52"/>
    <mergeCell ref="Q37:Q39"/>
    <mergeCell ref="P42:Q42"/>
    <mergeCell ref="P43:Q43"/>
    <mergeCell ref="P44:Q44"/>
    <mergeCell ref="P45:Q45"/>
    <mergeCell ref="P46:Q46"/>
    <mergeCell ref="O37:P41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O19:P23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  <mergeCell ref="O1:P5"/>
  </mergeCells>
  <phoneticPr fontId="9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+Vstup!B9</f>
        <v>Losová Marie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+Vstup!C9</f>
        <v>Coudy Emily Bohemia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+Vstup!D9</f>
        <v>AUO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+Vstup!E9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246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10</v>
      </c>
      <c r="F21" s="36">
        <f>IF((C8="OBZ"),(Vstup!S12),IF((C8="OB1"),(Vstup!S30),IF((C8="OB2"),(Vstup!S48),IF((C8="OB3"),(Vstup!S66)))))</f>
        <v>2</v>
      </c>
      <c r="G21" s="34">
        <f t="shared" si="1"/>
        <v>20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9.5</v>
      </c>
      <c r="F23" s="36">
        <f>IF((C8="OBZ"),(Vstup!S14),IF((C8="OB1"),(Vstup!S32),IF((C8="OB2"),(Vstup!S50),IF((C8="OB3"),(Vstup!S68)))))</f>
        <v>4</v>
      </c>
      <c r="G23" s="34">
        <f t="shared" si="1"/>
        <v>38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+Vstup!B10</f>
        <v>Hofírková Vlasta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+Vstup!C10</f>
        <v>Atilla Aboriginal Mystery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+Vstup!D10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165.5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t="shared" ref="H16:H25" si="0">IF(D16=0,E16*2,D16+E16)/2</f>
        <v>8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7.5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6</v>
      </c>
      <c r="F24" s="36">
        <f>IF((C8="OBZ"),(Vstup!S15),IF((C8="OB1"),(Vstup!S33),IF((C8="OB2"),(Vstup!S51),IF((C8="OB3"),(Vstup!S69)))))</f>
        <v>3</v>
      </c>
      <c r="G24" s="34">
        <f t="shared" si="1"/>
        <v>18</v>
      </c>
      <c r="H24" s="14">
        <f t="shared" si="0"/>
        <v>6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165.5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+Vstup!B11</f>
        <v>Rybová Anežka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+Vstup!C11</f>
        <v>Def Leppard Sub Tilia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+Vstup!D11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248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10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10</v>
      </c>
      <c r="F23" s="36">
        <f>IF((C8="OBZ"),(Vstup!S14),IF((C8="OB1"),(Vstup!S32),IF((C8="OB2"),(Vstup!S50),IF((C8="OB3"),(Vstup!S68)))))</f>
        <v>4</v>
      </c>
      <c r="G23" s="34">
        <f t="shared" si="1"/>
        <v>40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+Vstup!B12</f>
        <v>Husáková Pavla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+Vstup!C12</f>
        <v>Tweed Deabei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+Vstup!D12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208.5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7.5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7.5</v>
      </c>
      <c r="F24" s="36">
        <f>IF((C8="OBZ"),(Vstup!S15),IF((C8="OB1"),(Vstup!S33),IF((C8="OB2"),(Vstup!S51),IF((C8="OB3"),(Vstup!S69)))))</f>
        <v>3</v>
      </c>
      <c r="G24" s="34">
        <f t="shared" si="1"/>
        <v>22.5</v>
      </c>
      <c r="H24" s="14">
        <f t="shared" si="0"/>
        <v>7.5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3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+Vstup!B13</f>
        <v>Bukovinská Júlia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+Vstup!C13</f>
        <v>Apogee Free Redrob Fenix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+Vstup!D13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259.5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</v>
      </c>
      <c r="F21" s="36">
        <f>IF((C8="OBZ"),(Vstup!S12),IF((C8="OB1"),(Vstup!S30),IF((C8="OB2"),(Vstup!S48),IF((C8="OB3"),(Vstup!S66)))))</f>
        <v>2</v>
      </c>
      <c r="G21" s="34">
        <f t="shared" si="1"/>
        <v>18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8.5</v>
      </c>
      <c r="F23" s="36">
        <f>IF((C8="OBZ"),(Vstup!S14),IF((C8="OB1"),(Vstup!S32),IF((C8="OB2"),(Vstup!S50),IF((C8="OB3"),(Vstup!S68)))))</f>
        <v>4</v>
      </c>
      <c r="G23" s="34">
        <f t="shared" si="1"/>
        <v>34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259.5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+Vstup!B14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t="shared" ref="H16:H25" si="0">IF(D16=0,E16*2,D16+E16)/2</f>
        <v>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+Vstup!B15</f>
        <v>Tamášová Ivana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+Vstup!C15</f>
        <v>Noe Victory Dajavera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+Vstup!D15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187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10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+Vstup!B16</f>
        <v>Kopecká Andrea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+Vstup!C16</f>
        <v>Wessi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+Vstup!D16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7.5</v>
      </c>
      <c r="F16" s="47">
        <f>IF((C8="OBZ"),(Vstup!S7),IF((C8="OB1"),(Vstup!S25),IF((C8="OB2"),(Vstup!S43),IF((C8="OB3"),(Vstup!S61)))))</f>
        <v>3</v>
      </c>
      <c r="G16" s="48">
        <f>E16*F16</f>
        <v>22.5</v>
      </c>
      <c r="H16" s="14">
        <f t="shared" ref="H16:H25" si="0">IF(D16=0,E16*2,D16+E16)/2</f>
        <v>7.5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</v>
      </c>
      <c r="F21" s="36">
        <f>IF((C8="OBZ"),(Vstup!S12),IF((C8="OB1"),(Vstup!S30),IF((C8="OB2"),(Vstup!S48),IF((C8="OB3"),(Vstup!S66)))))</f>
        <v>2</v>
      </c>
      <c r="G21" s="34">
        <f t="shared" si="1"/>
        <v>18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+Vstup!B17</f>
        <v>Jiříčková Kateřina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+Vstup!C17</f>
        <v>Sam Gulden Land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+Vstup!D17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157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t="shared" ref="H16:H25" si="0">IF(D16=0,E16*2,D16+E16)/2</f>
        <v>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</v>
      </c>
      <c r="F21" s="36">
        <f>IF((C8="OBZ"),(Vstup!S12),IF((C8="OB1"),(Vstup!S30),IF((C8="OB2"),(Vstup!S48),IF((C8="OB3"),(Vstup!S66)))))</f>
        <v>2</v>
      </c>
      <c r="G21" s="34">
        <f t="shared" si="1"/>
        <v>18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+Vstup!B18</f>
        <v>Vraspírová Edita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+Vstup!C18</f>
        <v>Dongo z Tau´Ri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+Vstup!D18</f>
        <v>KK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224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10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</v>
      </c>
      <c r="F23" s="36">
        <f>IF((C8="OBZ"),(Vstup!S14),IF((C8="OB1"),(Vstup!S32),IF((C8="OB2"),(Vstup!S50),IF((C8="OB3"),(Vstup!S68)))))</f>
        <v>4</v>
      </c>
      <c r="G23" s="34">
        <f t="shared" si="1"/>
        <v>36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tabSelected="1" topLeftCell="A24" workbookViewId="0">
      <selection activeCell="J42" sqref="J42"/>
    </sheetView>
  </sheetViews>
  <sheetFormatPr defaultRowHeight="12.75"/>
  <cols>
    <col min="1" max="1" width="6.42578125" bestFit="1" customWidth="1"/>
    <col min="2" max="2" width="25" bestFit="1" customWidth="1"/>
    <col min="3" max="3" width="28.85546875" customWidth="1"/>
    <col min="4" max="4" width="21.85546875" customWidth="1"/>
    <col min="5" max="5" width="6.140625" bestFit="1" customWidth="1"/>
    <col min="6" max="6" width="34.5703125" customWidth="1"/>
    <col min="7" max="7" width="9.140625" bestFit="1" customWidth="1"/>
    <col min="8" max="8" width="11.42578125" bestFit="1" customWidth="1"/>
    <col min="9" max="9" width="17.42578125" customWidth="1"/>
  </cols>
  <sheetData>
    <row r="1" spans="1:14" ht="17.25" thickTop="1" thickBot="1">
      <c r="A1" s="23" t="s">
        <v>17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90" t="s">
        <v>16</v>
      </c>
    </row>
    <row r="2" spans="1:14" ht="13.5" thickTop="1">
      <c r="A2" s="91">
        <f>+Vstup!A2</f>
        <v>1</v>
      </c>
      <c r="B2" s="92" t="str">
        <f>+Vstup!B2</f>
        <v>Hajšlová Kateřina</v>
      </c>
      <c r="C2" s="93" t="str">
        <f>+Vstup!C2</f>
        <v>Angie</v>
      </c>
      <c r="D2" s="94" t="str">
        <f>+Vstup!D2</f>
        <v>kříženec</v>
      </c>
      <c r="E2" s="94" t="str">
        <f>+Vstup!E2</f>
        <v>OB1</v>
      </c>
      <c r="F2" s="95" t="str">
        <f>+Vstup!$I$2</f>
        <v>Mistrovství republiky Brno</v>
      </c>
      <c r="G2" s="199">
        <f>IF(E2="OBZ", RANK(K2,$K$2:$K$51,0), IF(E2="OB1", RANK(L2,$L$2:$L$51,0), IF(E2="OB2", RANK(M2,$M$2:$M$51,0), IF(E2="OB3", RANK(N2,$N$2:$N$51,0),"nic"))))</f>
        <v>5</v>
      </c>
      <c r="H2" s="96">
        <f>+'01'!$D$14</f>
        <v>241</v>
      </c>
      <c r="I2" s="95" t="str">
        <f>+'01'!$G$14</f>
        <v>Výborný</v>
      </c>
      <c r="K2" s="149">
        <f>IF(E2="OBZ",H2, )</f>
        <v>0</v>
      </c>
      <c r="L2" s="149">
        <f>IF(E2="OB1",H2,"nic")</f>
        <v>241</v>
      </c>
      <c r="M2" s="149" t="str">
        <f>IF(E2="OB2",H2,"nic")</f>
        <v>nic</v>
      </c>
      <c r="N2" s="149" t="str">
        <f>IF(E2="OB3",H2,"nic")</f>
        <v>nic</v>
      </c>
    </row>
    <row r="3" spans="1:14">
      <c r="A3" s="91">
        <f>+Vstup!A3</f>
        <v>2</v>
      </c>
      <c r="B3" s="92" t="str">
        <f>+Vstup!B3</f>
        <v>Polická Romana</v>
      </c>
      <c r="C3" s="93" t="str">
        <f>+Vstup!C3</f>
        <v>Bazalka Bessy Ferusvesper</v>
      </c>
      <c r="D3" s="94" t="str">
        <f>+Vstup!D3</f>
        <v>norfolk teriér</v>
      </c>
      <c r="E3" s="94" t="str">
        <f>+Vstup!E3</f>
        <v>OB1</v>
      </c>
      <c r="F3" s="95" t="str">
        <f>+Vstup!$I$2</f>
        <v>Mistrovství republiky Brno</v>
      </c>
      <c r="G3" s="199">
        <f t="shared" ref="G3:G51" si="0">IF(E3="OBZ", RANK(K3,$K$2:$K$51,0), IF(E3="OB1", RANK(L3,$L$2:$L$51,0), IF(E3="OB2", RANK(M3,$M$2:$M$51,0), IF(E3="OB3", RANK(N3,$N$2:$N$51,0),"nic"))))</f>
        <v>6</v>
      </c>
      <c r="H3" s="96">
        <f>+'02'!$D$14</f>
        <v>233.5</v>
      </c>
      <c r="I3" s="95" t="str">
        <f>+'02'!$G$14</f>
        <v>Výborný</v>
      </c>
      <c r="K3" s="149">
        <f t="shared" ref="K3:K51" si="1">IF(E3="OBZ",H3, )</f>
        <v>0</v>
      </c>
      <c r="L3" s="149">
        <f t="shared" ref="L3:L51" si="2">IF(E3="OB1",H3,"nic")</f>
        <v>233.5</v>
      </c>
      <c r="M3" s="149" t="str">
        <f t="shared" ref="M3:M51" si="3">IF(E3="OB2",H3,"nic")</f>
        <v>nic</v>
      </c>
      <c r="N3" s="149" t="str">
        <f t="shared" ref="N3:N51" si="4">IF(E3="OB3",H3,"nic")</f>
        <v>nic</v>
      </c>
    </row>
    <row r="4" spans="1:14">
      <c r="A4" s="91">
        <f>+Vstup!A4</f>
        <v>3</v>
      </c>
      <c r="B4" s="92" t="str">
        <f>+Vstup!B4</f>
        <v>Šamánková Tamara</v>
      </c>
      <c r="C4" s="93" t="str">
        <f>+Vstup!C4</f>
        <v>Bard Dream Maronna</v>
      </c>
      <c r="D4" s="94" t="str">
        <f>+Vstup!D4</f>
        <v>am. Kokr</v>
      </c>
      <c r="E4" s="94" t="str">
        <f>+Vstup!E4</f>
        <v>OB1</v>
      </c>
      <c r="F4" s="95" t="str">
        <f>+Vstup!$I$2</f>
        <v>Mistrovství republiky Brno</v>
      </c>
      <c r="G4" s="199">
        <f t="shared" si="0"/>
        <v>23</v>
      </c>
      <c r="H4" s="96">
        <f>+'03'!$D$14</f>
        <v>162.5</v>
      </c>
      <c r="I4" s="95" t="str">
        <f>+'03'!$G$14</f>
        <v>Dobrý</v>
      </c>
      <c r="K4" s="149">
        <f t="shared" si="1"/>
        <v>0</v>
      </c>
      <c r="L4" s="149">
        <f t="shared" si="2"/>
        <v>162.5</v>
      </c>
      <c r="M4" s="149" t="str">
        <f t="shared" si="3"/>
        <v>nic</v>
      </c>
      <c r="N4" s="149" t="str">
        <f t="shared" si="4"/>
        <v>nic</v>
      </c>
    </row>
    <row r="5" spans="1:14">
      <c r="A5" s="91">
        <f>+Vstup!A5</f>
        <v>4</v>
      </c>
      <c r="B5" s="92" t="str">
        <f>+Vstup!B5</f>
        <v>Dvořáková Květa</v>
      </c>
      <c r="C5" s="93" t="str">
        <f>+Vstup!C5</f>
        <v>Mix Up Memory Fort Fox</v>
      </c>
      <c r="D5" s="94" t="str">
        <f>+Vstup!D5</f>
        <v>šeltie</v>
      </c>
      <c r="E5" s="94" t="str">
        <f>+Vstup!E5</f>
        <v>OB1</v>
      </c>
      <c r="F5" s="95" t="str">
        <f>+Vstup!$I$2</f>
        <v>Mistrovství republiky Brno</v>
      </c>
      <c r="G5" s="199">
        <f t="shared" si="0"/>
        <v>14</v>
      </c>
      <c r="H5" s="96">
        <f>+'04'!$D$14</f>
        <v>208.5</v>
      </c>
      <c r="I5" s="95" t="str">
        <f>+'04'!$G$14</f>
        <v>Velmi dobrý</v>
      </c>
      <c r="K5" s="149">
        <f t="shared" si="1"/>
        <v>0</v>
      </c>
      <c r="L5" s="149">
        <f t="shared" si="2"/>
        <v>208.5</v>
      </c>
      <c r="M5" s="149" t="str">
        <f t="shared" si="3"/>
        <v>nic</v>
      </c>
      <c r="N5" s="149" t="str">
        <f t="shared" si="4"/>
        <v>nic</v>
      </c>
    </row>
    <row r="6" spans="1:14">
      <c r="A6" s="91">
        <f>+Vstup!A6</f>
        <v>5</v>
      </c>
      <c r="B6" s="92" t="str">
        <f>+Vstup!B6</f>
        <v>Koubková Leona</v>
      </c>
      <c r="C6" s="93" t="str">
        <f>+Vstup!C6</f>
        <v>Jupík z La-Ni-Lu</v>
      </c>
      <c r="D6" s="94" t="str">
        <f>+Vstup!D6</f>
        <v>něm. Špic</v>
      </c>
      <c r="E6" s="94" t="str">
        <f>+Vstup!E6</f>
        <v>OB1</v>
      </c>
      <c r="F6" s="95" t="str">
        <f>+Vstup!$I$2</f>
        <v>Mistrovství republiky Brno</v>
      </c>
      <c r="G6" s="199">
        <f t="shared" si="0"/>
        <v>25</v>
      </c>
      <c r="H6" s="96">
        <f>+'05'!$D$14</f>
        <v>147</v>
      </c>
      <c r="I6" s="95" t="str">
        <f>+'05'!$G$14</f>
        <v>Dobrý</v>
      </c>
      <c r="K6" s="149">
        <f t="shared" si="1"/>
        <v>0</v>
      </c>
      <c r="L6" s="149">
        <f t="shared" si="2"/>
        <v>147</v>
      </c>
      <c r="M6" s="149" t="str">
        <f t="shared" si="3"/>
        <v>nic</v>
      </c>
      <c r="N6" s="149" t="str">
        <f t="shared" si="4"/>
        <v>nic</v>
      </c>
    </row>
    <row r="7" spans="1:14">
      <c r="A7" s="91">
        <f>+Vstup!A7</f>
        <v>6</v>
      </c>
      <c r="B7" s="92" t="str">
        <f>+Vstup!B7</f>
        <v>Škultéty Radek</v>
      </c>
      <c r="C7" s="93" t="str">
        <f>+Vstup!C7</f>
        <v>Devil´s Why Sub Tilia</v>
      </c>
      <c r="D7" s="94" t="str">
        <f>+Vstup!D7</f>
        <v>BOC</v>
      </c>
      <c r="E7" s="94" t="str">
        <f>+Vstup!E7</f>
        <v>OB1</v>
      </c>
      <c r="F7" s="95" t="str">
        <f>+Vstup!$I$2</f>
        <v>Mistrovství republiky Brno</v>
      </c>
      <c r="G7" s="199">
        <f t="shared" si="0"/>
        <v>2</v>
      </c>
      <c r="H7" s="96">
        <f>+'06'!$D$14</f>
        <v>258</v>
      </c>
      <c r="I7" s="95" t="str">
        <f>+'06'!$G$14</f>
        <v>Výborný</v>
      </c>
      <c r="K7" s="149">
        <f t="shared" si="1"/>
        <v>0</v>
      </c>
      <c r="L7" s="149">
        <f t="shared" si="2"/>
        <v>258</v>
      </c>
      <c r="M7" s="149" t="str">
        <f t="shared" si="3"/>
        <v>nic</v>
      </c>
      <c r="N7" s="149" t="str">
        <f t="shared" si="4"/>
        <v>nic</v>
      </c>
    </row>
    <row r="8" spans="1:14">
      <c r="A8" s="91">
        <f>+Vstup!A8</f>
        <v>7</v>
      </c>
      <c r="B8" s="92" t="str">
        <f>+Vstup!B8</f>
        <v>Lerchová Andrea</v>
      </c>
      <c r="C8" s="93" t="str">
        <f>+Vstup!C8</f>
        <v>Idea Dea Czech rea</v>
      </c>
      <c r="D8" s="94" t="str">
        <f>+Vstup!D8</f>
        <v>BSP</v>
      </c>
      <c r="E8" s="94" t="str">
        <f>+Vstup!E8</f>
        <v>OB1</v>
      </c>
      <c r="F8" s="95" t="str">
        <f>+Vstup!$I$2</f>
        <v>Mistrovství republiky Brno</v>
      </c>
      <c r="G8" s="199">
        <f t="shared" si="0"/>
        <v>10</v>
      </c>
      <c r="H8" s="96">
        <f>+'07'!$D$14</f>
        <v>215.5</v>
      </c>
      <c r="I8" s="95" t="str">
        <f>+'07'!$G$14</f>
        <v>Velmi dobrý</v>
      </c>
      <c r="K8" s="149">
        <f t="shared" si="1"/>
        <v>0</v>
      </c>
      <c r="L8" s="149">
        <f t="shared" si="2"/>
        <v>215.5</v>
      </c>
      <c r="M8" s="149" t="str">
        <f t="shared" si="3"/>
        <v>nic</v>
      </c>
      <c r="N8" s="149" t="str">
        <f t="shared" si="4"/>
        <v>nic</v>
      </c>
    </row>
    <row r="9" spans="1:14">
      <c r="A9" s="91">
        <f>+Vstup!A9</f>
        <v>8</v>
      </c>
      <c r="B9" s="92" t="str">
        <f>+Vstup!B9</f>
        <v>Losová Marie</v>
      </c>
      <c r="C9" s="93" t="str">
        <f>+Vstup!C9</f>
        <v>Coudy Emily Bohemia</v>
      </c>
      <c r="D9" s="94" t="str">
        <f>+Vstup!D9</f>
        <v>AUO</v>
      </c>
      <c r="E9" s="94" t="str">
        <f>+Vstup!E9</f>
        <v>OB1</v>
      </c>
      <c r="F9" s="95" t="str">
        <f>+Vstup!$I$2</f>
        <v>Mistrovství republiky Brno</v>
      </c>
      <c r="G9" s="199">
        <f t="shared" si="0"/>
        <v>4</v>
      </c>
      <c r="H9" s="96">
        <f>+'08'!$D$14</f>
        <v>246</v>
      </c>
      <c r="I9" s="95" t="str">
        <f>+'08'!$G$14</f>
        <v>Výborný</v>
      </c>
      <c r="K9" s="149">
        <f t="shared" si="1"/>
        <v>0</v>
      </c>
      <c r="L9" s="149">
        <f t="shared" si="2"/>
        <v>246</v>
      </c>
      <c r="M9" s="149" t="str">
        <f t="shared" si="3"/>
        <v>nic</v>
      </c>
      <c r="N9" s="149" t="str">
        <f t="shared" si="4"/>
        <v>nic</v>
      </c>
    </row>
    <row r="10" spans="1:14">
      <c r="A10" s="91">
        <f>+Vstup!A10</f>
        <v>9</v>
      </c>
      <c r="B10" s="92" t="str">
        <f>+Vstup!B10</f>
        <v>Hofírková Vlasta</v>
      </c>
      <c r="C10" s="93" t="str">
        <f>+Vstup!C10</f>
        <v>Atilla Aboriginal Mystery</v>
      </c>
      <c r="D10" s="94" t="str">
        <f>+Vstup!D10</f>
        <v>BOT</v>
      </c>
      <c r="E10" s="94" t="str">
        <f>+Vstup!E10</f>
        <v>OB1</v>
      </c>
      <c r="F10" s="95" t="str">
        <f>+Vstup!$I$2</f>
        <v>Mistrovství republiky Brno</v>
      </c>
      <c r="G10" s="199">
        <f t="shared" si="0"/>
        <v>22</v>
      </c>
      <c r="H10" s="96">
        <f>+'09'!$D$14</f>
        <v>165.5</v>
      </c>
      <c r="I10" s="95" t="str">
        <f>+'09'!$G$14</f>
        <v>Dobrý</v>
      </c>
      <c r="K10" s="149">
        <f t="shared" si="1"/>
        <v>0</v>
      </c>
      <c r="L10" s="149">
        <f t="shared" si="2"/>
        <v>165.5</v>
      </c>
      <c r="M10" s="149" t="str">
        <f t="shared" si="3"/>
        <v>nic</v>
      </c>
      <c r="N10" s="149" t="str">
        <f t="shared" si="4"/>
        <v>nic</v>
      </c>
    </row>
    <row r="11" spans="1:14">
      <c r="A11" s="91">
        <f>+Vstup!A11</f>
        <v>10</v>
      </c>
      <c r="B11" s="92" t="str">
        <f>+Vstup!B11</f>
        <v>Rybová Anežka</v>
      </c>
      <c r="C11" s="93" t="str">
        <f>+Vstup!C11</f>
        <v>Def Leppard Sub Tilia</v>
      </c>
      <c r="D11" s="94" t="str">
        <f>+Vstup!D11</f>
        <v>BOC</v>
      </c>
      <c r="E11" s="94" t="str">
        <f>+Vstup!E11</f>
        <v>OB1</v>
      </c>
      <c r="F11" s="95" t="str">
        <f>+Vstup!$I$2</f>
        <v>Mistrovství republiky Brno</v>
      </c>
      <c r="G11" s="199">
        <f t="shared" si="0"/>
        <v>3</v>
      </c>
      <c r="H11" s="96">
        <f>+'10'!$D$14</f>
        <v>248</v>
      </c>
      <c r="I11" s="95" t="str">
        <f>+'10'!$G$14</f>
        <v>Výborný</v>
      </c>
      <c r="K11" s="149">
        <f t="shared" si="1"/>
        <v>0</v>
      </c>
      <c r="L11" s="149">
        <f t="shared" si="2"/>
        <v>248</v>
      </c>
      <c r="M11" s="149" t="str">
        <f t="shared" si="3"/>
        <v>nic</v>
      </c>
      <c r="N11" s="149" t="str">
        <f t="shared" si="4"/>
        <v>nic</v>
      </c>
    </row>
    <row r="12" spans="1:14">
      <c r="A12" s="91">
        <f>+Vstup!A12</f>
        <v>11</v>
      </c>
      <c r="B12" s="92" t="str">
        <f>+Vstup!B12</f>
        <v>Husáková Pavla</v>
      </c>
      <c r="C12" s="93" t="str">
        <f>+Vstup!C12</f>
        <v>Tweed Deabei</v>
      </c>
      <c r="D12" s="94" t="str">
        <f>+Vstup!D12</f>
        <v>BOT</v>
      </c>
      <c r="E12" s="94" t="str">
        <f>+Vstup!E12</f>
        <v>OB1</v>
      </c>
      <c r="F12" s="95" t="str">
        <f>+Vstup!$I$2</f>
        <v>Mistrovství republiky Brno</v>
      </c>
      <c r="G12" s="199">
        <f t="shared" si="0"/>
        <v>14</v>
      </c>
      <c r="H12" s="96">
        <f>+'11'!$D$14</f>
        <v>208.5</v>
      </c>
      <c r="I12" s="95" t="str">
        <f>+'11'!$G$14</f>
        <v>Velmi dobrý</v>
      </c>
      <c r="K12" s="149">
        <f t="shared" si="1"/>
        <v>0</v>
      </c>
      <c r="L12" s="149">
        <f t="shared" si="2"/>
        <v>208.5</v>
      </c>
      <c r="M12" s="149" t="str">
        <f t="shared" si="3"/>
        <v>nic</v>
      </c>
      <c r="N12" s="149" t="str">
        <f t="shared" si="4"/>
        <v>nic</v>
      </c>
    </row>
    <row r="13" spans="1:14">
      <c r="A13" s="91">
        <f>+Vstup!A13</f>
        <v>12</v>
      </c>
      <c r="B13" s="92" t="str">
        <f>+Vstup!B13</f>
        <v>Bukovinská Júlia</v>
      </c>
      <c r="C13" s="93" t="str">
        <f>+Vstup!C13</f>
        <v>Apogee Free Redrob Fenix</v>
      </c>
      <c r="D13" s="94" t="str">
        <f>+Vstup!D13</f>
        <v>BOC</v>
      </c>
      <c r="E13" s="94" t="str">
        <f>+Vstup!E13</f>
        <v>OB1</v>
      </c>
      <c r="F13" s="95" t="str">
        <f>+Vstup!$I$2</f>
        <v>Mistrovství republiky Brno</v>
      </c>
      <c r="G13" s="199">
        <f t="shared" si="0"/>
        <v>1</v>
      </c>
      <c r="H13" s="96">
        <f>+'12'!$D$14</f>
        <v>259.5</v>
      </c>
      <c r="I13" s="95" t="str">
        <f>+'12'!$G$14</f>
        <v>Výborný</v>
      </c>
      <c r="K13" s="149">
        <f t="shared" si="1"/>
        <v>0</v>
      </c>
      <c r="L13" s="149">
        <f t="shared" si="2"/>
        <v>259.5</v>
      </c>
      <c r="M13" s="149" t="str">
        <f t="shared" si="3"/>
        <v>nic</v>
      </c>
      <c r="N13" s="149" t="str">
        <f t="shared" si="4"/>
        <v>nic</v>
      </c>
    </row>
    <row r="14" spans="1:14">
      <c r="A14" s="91">
        <f>+Vstup!A14</f>
        <v>13</v>
      </c>
      <c r="B14" s="92">
        <f>+Vstup!B14</f>
        <v>0</v>
      </c>
      <c r="C14" s="93">
        <f>+Vstup!C14</f>
        <v>0</v>
      </c>
      <c r="D14" s="94">
        <f>+Vstup!D14</f>
        <v>0</v>
      </c>
      <c r="E14" s="94" t="str">
        <f>+Vstup!E14</f>
        <v>OB1</v>
      </c>
      <c r="F14" s="95" t="str">
        <f>+Vstup!$I$2</f>
        <v>Mistrovství republiky Brno</v>
      </c>
      <c r="G14" s="199">
        <f t="shared" si="0"/>
        <v>27</v>
      </c>
      <c r="H14" s="96">
        <f>+'13'!$D$14</f>
        <v>0</v>
      </c>
      <c r="I14" s="95" t="str">
        <f>+'13'!$G$14</f>
        <v>Nehodnocen</v>
      </c>
      <c r="K14" s="149">
        <f t="shared" si="1"/>
        <v>0</v>
      </c>
      <c r="L14" s="149">
        <f t="shared" si="2"/>
        <v>0</v>
      </c>
      <c r="M14" s="149" t="str">
        <f t="shared" si="3"/>
        <v>nic</v>
      </c>
      <c r="N14" s="149" t="str">
        <f t="shared" si="4"/>
        <v>nic</v>
      </c>
    </row>
    <row r="15" spans="1:14">
      <c r="A15" s="91">
        <f>+Vstup!A15</f>
        <v>14</v>
      </c>
      <c r="B15" s="92" t="str">
        <f>+Vstup!B15</f>
        <v>Tamášová Ivana</v>
      </c>
      <c r="C15" s="93" t="str">
        <f>+Vstup!C15</f>
        <v>Noe Victory Dajavera</v>
      </c>
      <c r="D15" s="94" t="str">
        <f>+Vstup!D15</f>
        <v>BOC</v>
      </c>
      <c r="E15" s="94" t="str">
        <f>+Vstup!E15</f>
        <v>OB1</v>
      </c>
      <c r="F15" s="95" t="str">
        <f>+Vstup!$I$2</f>
        <v>Mistrovství republiky Brno</v>
      </c>
      <c r="G15" s="199">
        <f t="shared" si="0"/>
        <v>20</v>
      </c>
      <c r="H15" s="96">
        <f>+'14'!$D$14</f>
        <v>187</v>
      </c>
      <c r="I15" s="95" t="str">
        <f>+'14'!$G$14</f>
        <v>Dobrý</v>
      </c>
      <c r="K15" s="149">
        <f t="shared" si="1"/>
        <v>0</v>
      </c>
      <c r="L15" s="149">
        <f t="shared" si="2"/>
        <v>187</v>
      </c>
      <c r="M15" s="149" t="str">
        <f t="shared" si="3"/>
        <v>nic</v>
      </c>
      <c r="N15" s="149" t="str">
        <f t="shared" si="4"/>
        <v>nic</v>
      </c>
    </row>
    <row r="16" spans="1:14">
      <c r="A16" s="91">
        <f>+Vstup!A16</f>
        <v>15</v>
      </c>
      <c r="B16" s="92" t="str">
        <f>+Vstup!B16</f>
        <v>Kopecká Andrea</v>
      </c>
      <c r="C16" s="93" t="str">
        <f>+Vstup!C16</f>
        <v>Wessi</v>
      </c>
      <c r="D16" s="94" t="str">
        <f>+Vstup!D16</f>
        <v>BOC</v>
      </c>
      <c r="E16" s="94" t="str">
        <f>+Vstup!E16</f>
        <v>OB1</v>
      </c>
      <c r="F16" s="95" t="str">
        <f>+Vstup!$I$2</f>
        <v>Mistrovství republiky Brno</v>
      </c>
      <c r="G16" s="199">
        <f t="shared" si="0"/>
        <v>21</v>
      </c>
      <c r="H16" s="96">
        <f>+'15'!$D$14</f>
        <v>185</v>
      </c>
      <c r="I16" s="95" t="str">
        <f>+'15'!$G$14</f>
        <v>Dobrý</v>
      </c>
      <c r="K16" s="149">
        <f t="shared" si="1"/>
        <v>0</v>
      </c>
      <c r="L16" s="149">
        <f t="shared" si="2"/>
        <v>185</v>
      </c>
      <c r="M16" s="149" t="str">
        <f t="shared" si="3"/>
        <v>nic</v>
      </c>
      <c r="N16" s="149" t="str">
        <f t="shared" si="4"/>
        <v>nic</v>
      </c>
    </row>
    <row r="17" spans="1:14">
      <c r="A17" s="91">
        <f>+Vstup!A17</f>
        <v>16</v>
      </c>
      <c r="B17" s="92" t="str">
        <f>+Vstup!B17</f>
        <v>Jiříčková Kateřina</v>
      </c>
      <c r="C17" s="93" t="str">
        <f>+Vstup!C17</f>
        <v>Sam Gulden Land</v>
      </c>
      <c r="D17" s="94" t="str">
        <f>+Vstup!D17</f>
        <v>BOC</v>
      </c>
      <c r="E17" s="94" t="str">
        <f>+Vstup!E17</f>
        <v>OB1</v>
      </c>
      <c r="F17" s="95" t="str">
        <f>+Vstup!$I$2</f>
        <v>Mistrovství republiky Brno</v>
      </c>
      <c r="G17" s="199">
        <f t="shared" si="0"/>
        <v>24</v>
      </c>
      <c r="H17" s="96">
        <f>+'16'!$D$14</f>
        <v>157</v>
      </c>
      <c r="I17" s="95" t="str">
        <f>+'16'!$G$14</f>
        <v>Dobrý</v>
      </c>
      <c r="K17" s="149">
        <f t="shared" si="1"/>
        <v>0</v>
      </c>
      <c r="L17" s="149">
        <f t="shared" si="2"/>
        <v>157</v>
      </c>
      <c r="M17" s="149" t="str">
        <f t="shared" si="3"/>
        <v>nic</v>
      </c>
      <c r="N17" s="149" t="str">
        <f t="shared" si="4"/>
        <v>nic</v>
      </c>
    </row>
    <row r="18" spans="1:14">
      <c r="A18" s="91">
        <f>+Vstup!A18</f>
        <v>17</v>
      </c>
      <c r="B18" s="92" t="str">
        <f>+Vstup!B18</f>
        <v>Vraspírová Edita</v>
      </c>
      <c r="C18" s="93" t="str">
        <f>+Vstup!C18</f>
        <v>Dongo z Tau´Ri</v>
      </c>
      <c r="D18" s="94" t="str">
        <f>+Vstup!D18</f>
        <v>KK</v>
      </c>
      <c r="E18" s="94" t="str">
        <f>+Vstup!E18</f>
        <v>OB1</v>
      </c>
      <c r="F18" s="95" t="str">
        <f>+Vstup!$I$2</f>
        <v>Mistrovství republiky Brno</v>
      </c>
      <c r="G18" s="199">
        <f t="shared" si="0"/>
        <v>8</v>
      </c>
      <c r="H18" s="96">
        <f>+'17'!$D$14</f>
        <v>224</v>
      </c>
      <c r="I18" s="95" t="str">
        <f>+'17'!$G$14</f>
        <v>Výborný</v>
      </c>
      <c r="K18" s="149">
        <f t="shared" si="1"/>
        <v>0</v>
      </c>
      <c r="L18" s="149">
        <f t="shared" si="2"/>
        <v>224</v>
      </c>
      <c r="M18" s="149" t="str">
        <f t="shared" si="3"/>
        <v>nic</v>
      </c>
      <c r="N18" s="149" t="str">
        <f t="shared" si="4"/>
        <v>nic</v>
      </c>
    </row>
    <row r="19" spans="1:14">
      <c r="A19" s="91">
        <f>+Vstup!A19</f>
        <v>18</v>
      </c>
      <c r="B19" s="92" t="str">
        <f>+Vstup!B19</f>
        <v>Vágenknechtová Marie</v>
      </c>
      <c r="C19" s="93" t="str">
        <f>+Vstup!C19</f>
        <v>Alaia Black z Kovárny</v>
      </c>
      <c r="D19" s="94" t="str">
        <f>+Vstup!D19</f>
        <v>BOG</v>
      </c>
      <c r="E19" s="94" t="str">
        <f>+Vstup!E19</f>
        <v>OB1</v>
      </c>
      <c r="F19" s="95" t="str">
        <f>+Vstup!$I$2</f>
        <v>Mistrovství republiky Brno</v>
      </c>
      <c r="G19" s="199">
        <f t="shared" si="0"/>
        <v>7</v>
      </c>
      <c r="H19" s="96">
        <f>+'18'!$D$14</f>
        <v>224.5</v>
      </c>
      <c r="I19" s="95" t="str">
        <f>+'18'!$G$14</f>
        <v>Výborný</v>
      </c>
      <c r="K19" s="149">
        <f t="shared" si="1"/>
        <v>0</v>
      </c>
      <c r="L19" s="149">
        <f t="shared" si="2"/>
        <v>224.5</v>
      </c>
      <c r="M19" s="149" t="str">
        <f t="shared" si="3"/>
        <v>nic</v>
      </c>
      <c r="N19" s="149" t="str">
        <f t="shared" si="4"/>
        <v>nic</v>
      </c>
    </row>
    <row r="20" spans="1:14">
      <c r="A20" s="91">
        <f>+Vstup!A20</f>
        <v>19</v>
      </c>
      <c r="B20" s="92" t="str">
        <f>+Vstup!B20</f>
        <v xml:space="preserve">Sommrová Jana </v>
      </c>
      <c r="C20" s="93" t="str">
        <f>+Vstup!C20</f>
        <v>Decent Demon z Kovárny</v>
      </c>
      <c r="D20" s="94" t="str">
        <f>+Vstup!D20</f>
        <v>BOT</v>
      </c>
      <c r="E20" s="94" t="str">
        <f>+Vstup!E20</f>
        <v>OB1</v>
      </c>
      <c r="F20" s="95" t="str">
        <f>+Vstup!$I$2</f>
        <v>Mistrovství republiky Brno</v>
      </c>
      <c r="G20" s="199">
        <f t="shared" si="0"/>
        <v>12</v>
      </c>
      <c r="H20" s="96">
        <f>+'19'!$D$14</f>
        <v>210.5</v>
      </c>
      <c r="I20" s="95" t="str">
        <f>+'19'!$G$14</f>
        <v>Velmi dobrý</v>
      </c>
      <c r="K20" s="149">
        <f t="shared" si="1"/>
        <v>0</v>
      </c>
      <c r="L20" s="149">
        <f t="shared" si="2"/>
        <v>210.5</v>
      </c>
      <c r="M20" s="149" t="str">
        <f t="shared" si="3"/>
        <v>nic</v>
      </c>
      <c r="N20" s="149" t="str">
        <f t="shared" si="4"/>
        <v>nic</v>
      </c>
    </row>
    <row r="21" spans="1:14">
      <c r="A21" s="91">
        <f>+Vstup!A21</f>
        <v>20</v>
      </c>
      <c r="B21" s="92" t="str">
        <f>+Vstup!B21</f>
        <v>Vanduchová Dita</v>
      </c>
      <c r="C21" s="93" t="str">
        <f>+Vstup!C21</f>
        <v>Xara z Hückelovy vily</v>
      </c>
      <c r="D21" s="94" t="str">
        <f>+Vstup!D21</f>
        <v>BOM</v>
      </c>
      <c r="E21" s="94" t="str">
        <f>+Vstup!E21</f>
        <v>OB1</v>
      </c>
      <c r="F21" s="95" t="str">
        <f>+Vstup!$I$2</f>
        <v>Mistrovství republiky Brno</v>
      </c>
      <c r="G21" s="199">
        <f t="shared" si="0"/>
        <v>19</v>
      </c>
      <c r="H21" s="96">
        <f>+'20'!$D$14</f>
        <v>190</v>
      </c>
      <c r="I21" s="95" t="str">
        <f>+'20'!$G$14</f>
        <v>Dobrý</v>
      </c>
      <c r="K21" s="149">
        <f t="shared" si="1"/>
        <v>0</v>
      </c>
      <c r="L21" s="149">
        <f t="shared" si="2"/>
        <v>190</v>
      </c>
      <c r="M21" s="149" t="str">
        <f t="shared" si="3"/>
        <v>nic</v>
      </c>
      <c r="N21" s="149" t="str">
        <f t="shared" si="4"/>
        <v>nic</v>
      </c>
    </row>
    <row r="22" spans="1:14">
      <c r="A22" s="91">
        <f>+Vstup!A22</f>
        <v>21</v>
      </c>
      <c r="B22" s="92" t="str">
        <f>+Vstup!B22</f>
        <v>Šimůnková Ivana</v>
      </c>
      <c r="C22" s="93" t="str">
        <f>+Vstup!C22</f>
        <v>Daisies Bohemia Patrix</v>
      </c>
      <c r="D22" s="94" t="str">
        <f>+Vstup!D22</f>
        <v>BOC</v>
      </c>
      <c r="E22" s="94" t="str">
        <f>+Vstup!E22</f>
        <v>OB1</v>
      </c>
      <c r="F22" s="95" t="str">
        <f>+Vstup!$I$2</f>
        <v>Mistrovství republiky Brno</v>
      </c>
      <c r="G22" s="199">
        <f t="shared" si="0"/>
        <v>9</v>
      </c>
      <c r="H22" s="96">
        <f>+'21'!$D$14</f>
        <v>216</v>
      </c>
      <c r="I22" s="95" t="str">
        <f>+'21'!$G$14</f>
        <v>Velmi dobrý</v>
      </c>
      <c r="K22" s="149">
        <f t="shared" si="1"/>
        <v>0</v>
      </c>
      <c r="L22" s="149">
        <f t="shared" si="2"/>
        <v>216</v>
      </c>
      <c r="M22" s="149" t="str">
        <f t="shared" si="3"/>
        <v>nic</v>
      </c>
      <c r="N22" s="149" t="str">
        <f t="shared" si="4"/>
        <v>nic</v>
      </c>
    </row>
    <row r="23" spans="1:14" ht="25.5">
      <c r="A23" s="91">
        <f>+Vstup!A23</f>
        <v>22</v>
      </c>
      <c r="B23" s="92" t="str">
        <f>+Vstup!B23</f>
        <v>Jindrová Eva</v>
      </c>
      <c r="C23" s="93" t="str">
        <f>+Vstup!C23</f>
        <v>Branwen Grian od Knapovského potoka</v>
      </c>
      <c r="D23" s="94" t="str">
        <f>+Vstup!D23</f>
        <v>bílý švýc. Ovčák</v>
      </c>
      <c r="E23" s="94" t="str">
        <f>+Vstup!E23</f>
        <v>OB1</v>
      </c>
      <c r="F23" s="95" t="str">
        <f>+Vstup!$I$2</f>
        <v>Mistrovství republiky Brno</v>
      </c>
      <c r="G23" s="199">
        <f t="shared" si="0"/>
        <v>26</v>
      </c>
      <c r="H23" s="96">
        <f>+'22'!$D$14</f>
        <v>133</v>
      </c>
      <c r="I23" s="95" t="str">
        <f>+'22'!$G$14</f>
        <v>Nehodnocen</v>
      </c>
      <c r="K23" s="149">
        <f t="shared" si="1"/>
        <v>0</v>
      </c>
      <c r="L23" s="149">
        <f t="shared" si="2"/>
        <v>133</v>
      </c>
      <c r="M23" s="149" t="str">
        <f t="shared" si="3"/>
        <v>nic</v>
      </c>
      <c r="N23" s="149" t="str">
        <f t="shared" si="4"/>
        <v>nic</v>
      </c>
    </row>
    <row r="24" spans="1:14">
      <c r="A24" s="91">
        <f>+Vstup!A24</f>
        <v>23</v>
      </c>
      <c r="B24" s="92" t="str">
        <f>+Vstup!B24</f>
        <v>Kracíková Vilemína</v>
      </c>
      <c r="C24" s="93" t="str">
        <f>+Vstup!C24</f>
        <v>Czech Novterpod</v>
      </c>
      <c r="D24" s="94" t="str">
        <f>+Vstup!D24</f>
        <v>BOT</v>
      </c>
      <c r="E24" s="94" t="str">
        <f>+Vstup!E24</f>
        <v>OB1</v>
      </c>
      <c r="F24" s="95" t="str">
        <f>+Vstup!$I$2</f>
        <v>Mistrovství republiky Brno</v>
      </c>
      <c r="G24" s="199">
        <f t="shared" si="0"/>
        <v>13</v>
      </c>
      <c r="H24" s="96">
        <f>+'23'!$D$14</f>
        <v>209</v>
      </c>
      <c r="I24" s="95" t="str">
        <f>+'23'!$G$14</f>
        <v>Velmi dobrý</v>
      </c>
      <c r="K24" s="149">
        <f t="shared" si="1"/>
        <v>0</v>
      </c>
      <c r="L24" s="149">
        <f t="shared" si="2"/>
        <v>209</v>
      </c>
      <c r="M24" s="149" t="str">
        <f t="shared" si="3"/>
        <v>nic</v>
      </c>
      <c r="N24" s="149" t="str">
        <f t="shared" si="4"/>
        <v>nic</v>
      </c>
    </row>
    <row r="25" spans="1:14">
      <c r="A25" s="91">
        <f>+Vstup!A25</f>
        <v>24</v>
      </c>
      <c r="B25" s="92" t="str">
        <f>+Vstup!B25</f>
        <v>Śliwerska Magdalena</v>
      </c>
      <c r="C25" s="93" t="str">
        <f>+Vstup!C25</f>
        <v>Proper</v>
      </c>
      <c r="D25" s="94" t="str">
        <f>+Vstup!D25</f>
        <v>BOC</v>
      </c>
      <c r="E25" s="94" t="str">
        <f>+Vstup!E25</f>
        <v>OB1</v>
      </c>
      <c r="F25" s="95" t="str">
        <f>+Vstup!$I$2</f>
        <v>Mistrovství republiky Brno</v>
      </c>
      <c r="G25" s="199">
        <f t="shared" si="0"/>
        <v>18</v>
      </c>
      <c r="H25" s="96">
        <f>+'24'!$D$14</f>
        <v>191.5</v>
      </c>
      <c r="I25" s="95" t="str">
        <f>+'24'!$G$14</f>
        <v>Dobrý</v>
      </c>
      <c r="K25" s="149">
        <f t="shared" si="1"/>
        <v>0</v>
      </c>
      <c r="L25" s="149">
        <f t="shared" si="2"/>
        <v>191.5</v>
      </c>
      <c r="M25" s="149" t="str">
        <f t="shared" si="3"/>
        <v>nic</v>
      </c>
      <c r="N25" s="149" t="str">
        <f t="shared" si="4"/>
        <v>nic</v>
      </c>
    </row>
    <row r="26" spans="1:14">
      <c r="A26" s="91">
        <f>+Vstup!A26</f>
        <v>25</v>
      </c>
      <c r="B26" s="92" t="str">
        <f>+Vstup!B26</f>
        <v>Renata Zárubová</v>
      </c>
      <c r="C26" s="93" t="str">
        <f>+Vstup!C26</f>
        <v>Indiana Slezský Hrádek</v>
      </c>
      <c r="D26" s="94" t="str">
        <f>+Vstup!D26</f>
        <v>BOC</v>
      </c>
      <c r="E26" s="94" t="str">
        <f>+Vstup!E26</f>
        <v>OB1</v>
      </c>
      <c r="F26" s="95" t="str">
        <f>+Vstup!$I$2</f>
        <v>Mistrovství republiky Brno</v>
      </c>
      <c r="G26" s="199">
        <f t="shared" si="0"/>
        <v>11</v>
      </c>
      <c r="H26" s="96">
        <f>+'25'!$D$14</f>
        <v>212</v>
      </c>
      <c r="I26" s="95" t="str">
        <f>+'25'!$G$14</f>
        <v>Velmi dobrý</v>
      </c>
      <c r="K26" s="149">
        <f t="shared" si="1"/>
        <v>0</v>
      </c>
      <c r="L26" s="149">
        <f t="shared" si="2"/>
        <v>212</v>
      </c>
      <c r="M26" s="149" t="str">
        <f t="shared" si="3"/>
        <v>nic</v>
      </c>
      <c r="N26" s="149" t="str">
        <f t="shared" si="4"/>
        <v>nic</v>
      </c>
    </row>
    <row r="27" spans="1:14">
      <c r="A27" s="91">
        <f>+Vstup!A27</f>
        <v>26</v>
      </c>
      <c r="B27" s="92" t="str">
        <f>+Vstup!B27</f>
        <v>Krejčiříková Zuzana</v>
      </c>
      <c r="C27" s="93" t="str">
        <f>+Vstup!C27</f>
        <v>Ctislávka Zlatíčko</v>
      </c>
      <c r="D27" s="94" t="str">
        <f>+Vstup!D27</f>
        <v>ČSP</v>
      </c>
      <c r="E27" s="94" t="str">
        <f>+Vstup!E27</f>
        <v>OB1</v>
      </c>
      <c r="F27" s="95" t="str">
        <f>+Vstup!$I$2</f>
        <v>Mistrovství republiky Brno</v>
      </c>
      <c r="G27" s="199">
        <f t="shared" si="0"/>
        <v>16</v>
      </c>
      <c r="H27" s="96">
        <f>+'26'!$D$14</f>
        <v>204.5</v>
      </c>
      <c r="I27" s="95" t="str">
        <f>+'26'!$G$14</f>
        <v>Velmi dobrý</v>
      </c>
      <c r="K27" s="149">
        <f t="shared" si="1"/>
        <v>0</v>
      </c>
      <c r="L27" s="149">
        <f t="shared" si="2"/>
        <v>204.5</v>
      </c>
      <c r="M27" s="149" t="str">
        <f t="shared" si="3"/>
        <v>nic</v>
      </c>
      <c r="N27" s="149" t="str">
        <f t="shared" si="4"/>
        <v>nic</v>
      </c>
    </row>
    <row r="28" spans="1:14">
      <c r="A28" s="91">
        <f>+Vstup!A28</f>
        <v>27</v>
      </c>
      <c r="B28" s="92">
        <f>+Vstup!B28</f>
        <v>0</v>
      </c>
      <c r="C28" s="93">
        <f>+Vstup!C28</f>
        <v>0</v>
      </c>
      <c r="D28" s="94">
        <f>+Vstup!D28</f>
        <v>0</v>
      </c>
      <c r="E28" s="94" t="str">
        <f>+Vstup!E28</f>
        <v>OB1</v>
      </c>
      <c r="F28" s="95" t="str">
        <f>+Vstup!$I$2</f>
        <v>Mistrovství republiky Brno</v>
      </c>
      <c r="G28" s="199">
        <f t="shared" si="0"/>
        <v>27</v>
      </c>
      <c r="H28" s="96">
        <f>+'27'!$D$14</f>
        <v>0</v>
      </c>
      <c r="I28" s="95" t="str">
        <f>+'27'!$G$14</f>
        <v>Nehodnocen</v>
      </c>
      <c r="K28" s="149">
        <f t="shared" si="1"/>
        <v>0</v>
      </c>
      <c r="L28" s="149">
        <f t="shared" si="2"/>
        <v>0</v>
      </c>
      <c r="M28" s="149" t="str">
        <f t="shared" si="3"/>
        <v>nic</v>
      </c>
      <c r="N28" s="149" t="str">
        <f t="shared" si="4"/>
        <v>nic</v>
      </c>
    </row>
    <row r="29" spans="1:14">
      <c r="A29" s="91">
        <f>+Vstup!A29</f>
        <v>28</v>
      </c>
      <c r="B29" s="92" t="str">
        <f>+Vstup!B29</f>
        <v>Jana Ježková</v>
      </c>
      <c r="C29" s="93" t="str">
        <f>+Vstup!C29</f>
        <v>Bobule Baf Štíhlouš</v>
      </c>
      <c r="D29" s="94" t="str">
        <f>+Vstup!D29</f>
        <v>BOM</v>
      </c>
      <c r="E29" s="94" t="str">
        <f>+Vstup!E29</f>
        <v>OB1</v>
      </c>
      <c r="F29" s="95" t="str">
        <f>+Vstup!$I$2</f>
        <v>Mistrovství republiky Brno</v>
      </c>
      <c r="G29" s="199">
        <f t="shared" si="0"/>
        <v>17</v>
      </c>
      <c r="H29" s="96">
        <f>+'28'!$D$14</f>
        <v>195</v>
      </c>
      <c r="I29" s="95" t="str">
        <f>+'28'!$G$14</f>
        <v>Dobrý</v>
      </c>
      <c r="K29" s="149">
        <f t="shared" si="1"/>
        <v>0</v>
      </c>
      <c r="L29" s="149">
        <f t="shared" si="2"/>
        <v>195</v>
      </c>
      <c r="M29" s="149" t="str">
        <f t="shared" si="3"/>
        <v>nic</v>
      </c>
      <c r="N29" s="149" t="str">
        <f t="shared" si="4"/>
        <v>nic</v>
      </c>
    </row>
    <row r="30" spans="1:14">
      <c r="A30" s="91">
        <f>+Vstup!A30</f>
        <v>29</v>
      </c>
      <c r="B30" s="92" t="str">
        <f>+Vstup!B30</f>
        <v>Dostálová Karla</v>
      </c>
      <c r="C30" s="93" t="str">
        <f>+Vstup!C30</f>
        <v>Darwin z Lodice</v>
      </c>
      <c r="D30" s="94" t="str">
        <f>+Vstup!D30</f>
        <v>austr. Kelpie</v>
      </c>
      <c r="E30" s="94" t="str">
        <f>+Vstup!E30</f>
        <v>OB2</v>
      </c>
      <c r="F30" s="95" t="str">
        <f>+Vstup!$I$2</f>
        <v>Mistrovství republiky Brno</v>
      </c>
      <c r="G30" s="199">
        <f t="shared" si="0"/>
        <v>10</v>
      </c>
      <c r="H30" s="96">
        <f>+'29'!$D$14</f>
        <v>0</v>
      </c>
      <c r="I30" s="95" t="str">
        <f>+'29'!$G$14</f>
        <v>Nehodnocen</v>
      </c>
      <c r="K30" s="149">
        <f t="shared" si="1"/>
        <v>0</v>
      </c>
      <c r="L30" s="149" t="str">
        <f t="shared" si="2"/>
        <v>nic</v>
      </c>
      <c r="M30" s="149">
        <f t="shared" si="3"/>
        <v>0</v>
      </c>
      <c r="N30" s="149" t="str">
        <f t="shared" si="4"/>
        <v>nic</v>
      </c>
    </row>
    <row r="31" spans="1:14">
      <c r="A31" s="91">
        <f>+Vstup!A31</f>
        <v>30</v>
      </c>
      <c r="B31" s="92" t="str">
        <f>+Vstup!B31</f>
        <v>Kvasnicová Jarmila</v>
      </c>
      <c r="C31" s="93" t="str">
        <f>+Vstup!C31</f>
        <v>Berry Bohemia Checko</v>
      </c>
      <c r="D31" s="94" t="str">
        <f>+Vstup!D31</f>
        <v>AUO</v>
      </c>
      <c r="E31" s="94" t="str">
        <f>+Vstup!E31</f>
        <v>OB2</v>
      </c>
      <c r="F31" s="95" t="str">
        <f>+Vstup!$I$2</f>
        <v>Mistrovství republiky Brno</v>
      </c>
      <c r="G31" s="199">
        <f t="shared" si="0"/>
        <v>2</v>
      </c>
      <c r="H31" s="96">
        <f>+'30'!$D$14</f>
        <v>262</v>
      </c>
      <c r="I31" s="95" t="str">
        <f>+'30'!$G$14</f>
        <v>Výborný</v>
      </c>
      <c r="K31" s="149">
        <f t="shared" si="1"/>
        <v>0</v>
      </c>
      <c r="L31" s="149" t="str">
        <f t="shared" si="2"/>
        <v>nic</v>
      </c>
      <c r="M31" s="149">
        <f t="shared" si="3"/>
        <v>262</v>
      </c>
      <c r="N31" s="149" t="str">
        <f t="shared" si="4"/>
        <v>nic</v>
      </c>
    </row>
    <row r="32" spans="1:14">
      <c r="A32" s="91">
        <f>+Vstup!A32</f>
        <v>31</v>
      </c>
      <c r="B32" s="92" t="str">
        <f>+Vstup!B32</f>
        <v>Horáčková Daniela</v>
      </c>
      <c r="C32" s="93" t="str">
        <f>+Vstup!C32</f>
        <v>Felicity Čierna Hviezda</v>
      </c>
      <c r="D32" s="94" t="str">
        <f>+Vstup!D32</f>
        <v>BSP</v>
      </c>
      <c r="E32" s="94" t="str">
        <f>+Vstup!E32</f>
        <v>OB2</v>
      </c>
      <c r="F32" s="95" t="str">
        <f>+Vstup!$I$2</f>
        <v>Mistrovství republiky Brno</v>
      </c>
      <c r="G32" s="199">
        <f t="shared" si="0"/>
        <v>9</v>
      </c>
      <c r="H32" s="96">
        <f>+'31'!$D$14</f>
        <v>103</v>
      </c>
      <c r="I32" s="95" t="str">
        <f>+'31'!$G$14</f>
        <v>Nehodnocen</v>
      </c>
      <c r="K32" s="149">
        <f t="shared" si="1"/>
        <v>0</v>
      </c>
      <c r="L32" s="149" t="str">
        <f t="shared" si="2"/>
        <v>nic</v>
      </c>
      <c r="M32" s="149">
        <f t="shared" si="3"/>
        <v>103</v>
      </c>
      <c r="N32" s="149" t="str">
        <f t="shared" si="4"/>
        <v>nic</v>
      </c>
    </row>
    <row r="33" spans="1:14">
      <c r="A33" s="91">
        <f>+Vstup!A33</f>
        <v>32</v>
      </c>
      <c r="B33" s="92" t="str">
        <f>+Vstup!B33</f>
        <v>Holešová Táňa</v>
      </c>
      <c r="C33" s="93" t="str">
        <f>+Vstup!C33</f>
        <v>Contra la Corriente Velmond</v>
      </c>
      <c r="D33" s="94" t="str">
        <f>+Vstup!D33</f>
        <v>briard</v>
      </c>
      <c r="E33" s="94" t="str">
        <f>+Vstup!E33</f>
        <v>OB2</v>
      </c>
      <c r="F33" s="95" t="str">
        <f>+Vstup!$I$2</f>
        <v>Mistrovství republiky Brno</v>
      </c>
      <c r="G33" s="199">
        <f t="shared" si="0"/>
        <v>4</v>
      </c>
      <c r="H33" s="96">
        <f>+'32'!$D$14</f>
        <v>230</v>
      </c>
      <c r="I33" s="95" t="str">
        <f>+'32'!$G$14</f>
        <v>Velmi dobrý</v>
      </c>
      <c r="K33" s="149">
        <f t="shared" si="1"/>
        <v>0</v>
      </c>
      <c r="L33" s="149" t="str">
        <f t="shared" si="2"/>
        <v>nic</v>
      </c>
      <c r="M33" s="149">
        <f t="shared" si="3"/>
        <v>230</v>
      </c>
      <c r="N33" s="149" t="str">
        <f t="shared" si="4"/>
        <v>nic</v>
      </c>
    </row>
    <row r="34" spans="1:14">
      <c r="A34" s="91">
        <f>+Vstup!A34</f>
        <v>33</v>
      </c>
      <c r="B34" s="92" t="str">
        <f>+Vstup!B34</f>
        <v>Jakubowski Tomasz</v>
      </c>
      <c r="C34" s="93" t="str">
        <f>+Vstup!C34</f>
        <v>Boogie</v>
      </c>
      <c r="D34" s="94" t="str">
        <f>+Vstup!D34</f>
        <v>BOC</v>
      </c>
      <c r="E34" s="94" t="str">
        <f>+Vstup!E34</f>
        <v>OB2</v>
      </c>
      <c r="F34" s="95" t="str">
        <f>+Vstup!$I$2</f>
        <v>Mistrovství republiky Brno</v>
      </c>
      <c r="G34" s="199">
        <f t="shared" si="0"/>
        <v>3</v>
      </c>
      <c r="H34" s="96">
        <f>+'33'!$D$14</f>
        <v>248.5</v>
      </c>
      <c r="I34" s="95" t="str">
        <f>+'33'!$G$14</f>
        <v>Velmi dobrý</v>
      </c>
      <c r="K34" s="149">
        <f t="shared" si="1"/>
        <v>0</v>
      </c>
      <c r="L34" s="149" t="str">
        <f t="shared" si="2"/>
        <v>nic</v>
      </c>
      <c r="M34" s="149">
        <f t="shared" si="3"/>
        <v>248.5</v>
      </c>
      <c r="N34" s="149" t="str">
        <f t="shared" si="4"/>
        <v>nic</v>
      </c>
    </row>
    <row r="35" spans="1:14">
      <c r="A35" s="91">
        <f>+Vstup!A35</f>
        <v>34</v>
      </c>
      <c r="B35" s="92" t="str">
        <f>+Vstup!B35</f>
        <v>Staropražská Hana</v>
      </c>
      <c r="C35" s="93" t="str">
        <f>+Vstup!C35</f>
        <v>Alka z Granátové zahrady</v>
      </c>
      <c r="D35" s="94" t="str">
        <f>+Vstup!D35</f>
        <v>BOM</v>
      </c>
      <c r="E35" s="94" t="str">
        <f>+Vstup!E35</f>
        <v>OB2</v>
      </c>
      <c r="F35" s="95" t="str">
        <f>+Vstup!$I$2</f>
        <v>Mistrovství republiky Brno</v>
      </c>
      <c r="G35" s="199">
        <f t="shared" si="0"/>
        <v>7</v>
      </c>
      <c r="H35" s="96">
        <f>+'34'!$D$14</f>
        <v>192</v>
      </c>
      <c r="I35" s="95" t="str">
        <f>+'34'!$G$14</f>
        <v>Dobrý</v>
      </c>
      <c r="K35" s="149">
        <f t="shared" si="1"/>
        <v>0</v>
      </c>
      <c r="L35" s="149" t="str">
        <f t="shared" si="2"/>
        <v>nic</v>
      </c>
      <c r="M35" s="149">
        <f t="shared" si="3"/>
        <v>192</v>
      </c>
      <c r="N35" s="149" t="str">
        <f t="shared" si="4"/>
        <v>nic</v>
      </c>
    </row>
    <row r="36" spans="1:14">
      <c r="A36" s="91">
        <f>+Vstup!A36</f>
        <v>35</v>
      </c>
      <c r="B36" s="92" t="str">
        <f>+Vstup!B36</f>
        <v>Śliwerska Magdalena</v>
      </c>
      <c r="C36" s="93" t="str">
        <f>+Vstup!C36</f>
        <v>Lucka</v>
      </c>
      <c r="D36" s="94" t="str">
        <f>+Vstup!D36</f>
        <v>BOC</v>
      </c>
      <c r="E36" s="94" t="str">
        <f>+Vstup!E36</f>
        <v>OB2</v>
      </c>
      <c r="F36" s="95" t="str">
        <f>+Vstup!$I$2</f>
        <v>Mistrovství republiky Brno</v>
      </c>
      <c r="G36" s="199">
        <f t="shared" si="0"/>
        <v>1</v>
      </c>
      <c r="H36" s="96">
        <f>+'35'!$D$14</f>
        <v>272</v>
      </c>
      <c r="I36" s="95" t="str">
        <f>+'35'!$G$14</f>
        <v>Výborný</v>
      </c>
      <c r="K36" s="149">
        <f t="shared" si="1"/>
        <v>0</v>
      </c>
      <c r="L36" s="149" t="str">
        <f t="shared" si="2"/>
        <v>nic</v>
      </c>
      <c r="M36" s="149">
        <f t="shared" si="3"/>
        <v>272</v>
      </c>
      <c r="N36" s="149" t="str">
        <f t="shared" si="4"/>
        <v>nic</v>
      </c>
    </row>
    <row r="37" spans="1:14">
      <c r="A37" s="91">
        <f>+Vstup!A37</f>
        <v>36</v>
      </c>
      <c r="B37" s="92" t="str">
        <f>+Vstup!B37</f>
        <v>Stemmerová Lucia</v>
      </c>
      <c r="C37" s="93" t="str">
        <f>+Vstup!C37</f>
        <v>Anima Free to Run</v>
      </c>
      <c r="D37" s="94" t="str">
        <f>+Vstup!D37</f>
        <v>BOC</v>
      </c>
      <c r="E37" s="94" t="str">
        <f>+Vstup!E37</f>
        <v>OB2</v>
      </c>
      <c r="F37" s="95" t="str">
        <f>+Vstup!$I$2</f>
        <v>Mistrovství republiky Brno</v>
      </c>
      <c r="G37" s="199">
        <f t="shared" si="0"/>
        <v>6</v>
      </c>
      <c r="H37" s="96">
        <f>+'36'!$D$14</f>
        <v>215.5</v>
      </c>
      <c r="I37" s="95" t="str">
        <f>+'36'!$G$14</f>
        <v>Dobrý</v>
      </c>
      <c r="K37" s="149">
        <f t="shared" si="1"/>
        <v>0</v>
      </c>
      <c r="L37" s="149" t="str">
        <f t="shared" si="2"/>
        <v>nic</v>
      </c>
      <c r="M37" s="149">
        <f t="shared" si="3"/>
        <v>215.5</v>
      </c>
      <c r="N37" s="149" t="str">
        <f t="shared" si="4"/>
        <v>nic</v>
      </c>
    </row>
    <row r="38" spans="1:14">
      <c r="A38" s="91">
        <f>+Vstup!A38</f>
        <v>37</v>
      </c>
      <c r="B38" s="92" t="str">
        <f>+Vstup!B38</f>
        <v>Koubková Eva</v>
      </c>
      <c r="C38" s="93" t="str">
        <f>+Vstup!C38</f>
        <v>Hottie GrAnt Bohemia Alké</v>
      </c>
      <c r="D38" s="94" t="str">
        <f>+Vstup!D38</f>
        <v>BOC</v>
      </c>
      <c r="E38" s="94" t="str">
        <f>+Vstup!E38</f>
        <v>OB2</v>
      </c>
      <c r="F38" s="95" t="str">
        <f>+Vstup!$I$2</f>
        <v>Mistrovství republiky Brno</v>
      </c>
      <c r="G38" s="199">
        <f t="shared" si="0"/>
        <v>5</v>
      </c>
      <c r="H38" s="96">
        <f>+'37'!$D$14</f>
        <v>226.5</v>
      </c>
      <c r="I38" s="95" t="str">
        <f>+'37'!$G$14</f>
        <v>Velmi dobrý</v>
      </c>
      <c r="K38" s="149">
        <f t="shared" si="1"/>
        <v>0</v>
      </c>
      <c r="L38" s="149" t="str">
        <f t="shared" si="2"/>
        <v>nic</v>
      </c>
      <c r="M38" s="149">
        <f t="shared" si="3"/>
        <v>226.5</v>
      </c>
      <c r="N38" s="149" t="str">
        <f t="shared" si="4"/>
        <v>nic</v>
      </c>
    </row>
    <row r="39" spans="1:14">
      <c r="A39" s="91">
        <f>+Vstup!A39</f>
        <v>38</v>
      </c>
      <c r="B39" s="92" t="str">
        <f>+Vstup!B39</f>
        <v>Rozová Zuzana</v>
      </c>
      <c r="C39" s="93" t="str">
        <f>+Vstup!C39</f>
        <v>Rebel Amis z Roznetu</v>
      </c>
      <c r="D39" s="94" t="str">
        <f>+Vstup!D39</f>
        <v>KM</v>
      </c>
      <c r="E39" s="94" t="str">
        <f>+Vstup!E39</f>
        <v>OB2</v>
      </c>
      <c r="F39" s="95" t="str">
        <f>+Vstup!$I$2</f>
        <v>Mistrovství republiky Brno</v>
      </c>
      <c r="G39" s="199">
        <f t="shared" si="0"/>
        <v>8</v>
      </c>
      <c r="H39" s="96">
        <f>+'38'!$D$14</f>
        <v>169</v>
      </c>
      <c r="I39" s="95" t="str">
        <f>+'38'!$G$14</f>
        <v>Nehodnocen</v>
      </c>
      <c r="K39" s="149">
        <f t="shared" si="1"/>
        <v>0</v>
      </c>
      <c r="L39" s="149" t="str">
        <f t="shared" si="2"/>
        <v>nic</v>
      </c>
      <c r="M39" s="149">
        <f t="shared" si="3"/>
        <v>169</v>
      </c>
      <c r="N39" s="149" t="str">
        <f t="shared" si="4"/>
        <v>nic</v>
      </c>
    </row>
    <row r="40" spans="1:14">
      <c r="A40" s="91">
        <f>+Vstup!A40</f>
        <v>39</v>
      </c>
      <c r="B40" s="92" t="str">
        <f>+Vstup!B40</f>
        <v>Rozová Zuzana</v>
      </c>
      <c r="C40" s="93" t="str">
        <f>+Vstup!C40</f>
        <v>Queen Daggi z Roznetu</v>
      </c>
      <c r="D40" s="94" t="str">
        <f>+Vstup!D40</f>
        <v>KM</v>
      </c>
      <c r="E40" s="94" t="str">
        <f>+Vstup!E40</f>
        <v>OB3</v>
      </c>
      <c r="F40" s="95" t="str">
        <f>+Vstup!$I$2</f>
        <v>Mistrovství republiky Brno</v>
      </c>
      <c r="G40" s="199">
        <f t="shared" si="0"/>
        <v>9</v>
      </c>
      <c r="H40" s="96">
        <f>+'39'!$D$14</f>
        <v>186.5</v>
      </c>
      <c r="I40" s="95" t="str">
        <f>+'39'!$G$14</f>
        <v>Nehodnocen</v>
      </c>
      <c r="K40" s="149">
        <f t="shared" si="1"/>
        <v>0</v>
      </c>
      <c r="L40" s="149" t="str">
        <f t="shared" si="2"/>
        <v>nic</v>
      </c>
      <c r="M40" s="149" t="str">
        <f t="shared" si="3"/>
        <v>nic</v>
      </c>
      <c r="N40" s="149">
        <f t="shared" si="4"/>
        <v>186.5</v>
      </c>
    </row>
    <row r="41" spans="1:14">
      <c r="A41" s="91">
        <f>+Vstup!A41</f>
        <v>40</v>
      </c>
      <c r="B41" s="92" t="str">
        <f>+Vstup!B41</f>
        <v>Škultéty Radek</v>
      </c>
      <c r="C41" s="93" t="str">
        <f>+Vstup!C41</f>
        <v>Blackie</v>
      </c>
      <c r="D41" s="94" t="str">
        <f>+Vstup!D41</f>
        <v>BOC</v>
      </c>
      <c r="E41" s="94" t="str">
        <f>+Vstup!E41</f>
        <v>OB3</v>
      </c>
      <c r="F41" s="95" t="str">
        <f>+Vstup!$I$2</f>
        <v>Mistrovství republiky Brno</v>
      </c>
      <c r="G41" s="199">
        <f t="shared" si="0"/>
        <v>6</v>
      </c>
      <c r="H41" s="96">
        <f>+'40'!$D$14</f>
        <v>258.5</v>
      </c>
      <c r="I41" s="95" t="str">
        <f>+'40'!$G$14</f>
        <v>Výborný</v>
      </c>
      <c r="K41" s="149">
        <f t="shared" si="1"/>
        <v>0</v>
      </c>
      <c r="L41" s="149" t="str">
        <f t="shared" si="2"/>
        <v>nic</v>
      </c>
      <c r="M41" s="149" t="str">
        <f t="shared" si="3"/>
        <v>nic</v>
      </c>
      <c r="N41" s="149">
        <f t="shared" si="4"/>
        <v>258.5</v>
      </c>
    </row>
    <row r="42" spans="1:14">
      <c r="A42" s="91">
        <f>+Vstup!A42</f>
        <v>41</v>
      </c>
      <c r="B42" s="92" t="str">
        <f>+Vstup!B42</f>
        <v>Richterová Ladislava</v>
      </c>
      <c r="C42" s="93" t="str">
        <f>+Vstup!C42</f>
        <v>Cat Ballow Hardy Horde</v>
      </c>
      <c r="D42" s="94" t="str">
        <f>+Vstup!D42</f>
        <v>BOC</v>
      </c>
      <c r="E42" s="94" t="str">
        <f>+Vstup!E42</f>
        <v>OB3</v>
      </c>
      <c r="F42" s="95" t="str">
        <f>+Vstup!$I$2</f>
        <v>Mistrovství republiky Brno</v>
      </c>
      <c r="G42" s="199">
        <f t="shared" si="0"/>
        <v>2</v>
      </c>
      <c r="H42" s="96">
        <f>+'41'!$D$14</f>
        <v>293</v>
      </c>
      <c r="I42" s="95" t="str">
        <f>+'41'!$G$14</f>
        <v>Výborný</v>
      </c>
      <c r="K42" s="149">
        <f t="shared" si="1"/>
        <v>0</v>
      </c>
      <c r="L42" s="149" t="str">
        <f t="shared" si="2"/>
        <v>nic</v>
      </c>
      <c r="M42" s="149" t="str">
        <f t="shared" si="3"/>
        <v>nic</v>
      </c>
      <c r="N42" s="149">
        <f t="shared" si="4"/>
        <v>293</v>
      </c>
    </row>
    <row r="43" spans="1:14">
      <c r="A43" s="91">
        <f>+Vstup!A43</f>
        <v>42</v>
      </c>
      <c r="B43" s="92" t="str">
        <f>+Vstup!B43</f>
        <v>Čápová Blanka</v>
      </c>
      <c r="C43" s="93" t="str">
        <f>+Vstup!C43</f>
        <v>Arabela Windy Luck</v>
      </c>
      <c r="D43" s="94" t="str">
        <f>+Vstup!D43</f>
        <v>BOC</v>
      </c>
      <c r="E43" s="94" t="str">
        <f>+Vstup!E43</f>
        <v>OB3</v>
      </c>
      <c r="F43" s="95" t="str">
        <f>+Vstup!$I$2</f>
        <v>Mistrovství republiky Brno</v>
      </c>
      <c r="G43" s="199">
        <f t="shared" si="0"/>
        <v>10</v>
      </c>
      <c r="H43" s="96">
        <f>+'42'!$D$14</f>
        <v>177</v>
      </c>
      <c r="I43" s="95" t="str">
        <f>+'42'!$G$14</f>
        <v>Nehodnocen</v>
      </c>
      <c r="K43" s="149">
        <f t="shared" si="1"/>
        <v>0</v>
      </c>
      <c r="L43" s="149" t="str">
        <f t="shared" si="2"/>
        <v>nic</v>
      </c>
      <c r="M43" s="149" t="str">
        <f t="shared" si="3"/>
        <v>nic</v>
      </c>
      <c r="N43" s="149">
        <f t="shared" si="4"/>
        <v>177</v>
      </c>
    </row>
    <row r="44" spans="1:14">
      <c r="A44" s="91">
        <f>+Vstup!A44</f>
        <v>43</v>
      </c>
      <c r="B44" s="92" t="str">
        <f>+Vstup!B44</f>
        <v>Koubková Eva</v>
      </c>
      <c r="C44" s="93" t="str">
        <f>+Vstup!C44</f>
        <v>Liz Bohemia Alké</v>
      </c>
      <c r="D44" s="94" t="str">
        <f>+Vstup!D44</f>
        <v>BOC</v>
      </c>
      <c r="E44" s="94" t="str">
        <f>+Vstup!E44</f>
        <v>OB3</v>
      </c>
      <c r="F44" s="95" t="str">
        <f>+Vstup!$I$2</f>
        <v>Mistrovství republiky Brno</v>
      </c>
      <c r="G44" s="199">
        <f t="shared" si="0"/>
        <v>12</v>
      </c>
      <c r="H44" s="96">
        <f>+'43'!$D$14</f>
        <v>153.5</v>
      </c>
      <c r="I44" s="95" t="str">
        <f>+'43'!$G$14</f>
        <v>Nehodnocen</v>
      </c>
      <c r="K44" s="149">
        <f t="shared" si="1"/>
        <v>0</v>
      </c>
      <c r="L44" s="149" t="str">
        <f t="shared" si="2"/>
        <v>nic</v>
      </c>
      <c r="M44" s="149" t="str">
        <f t="shared" si="3"/>
        <v>nic</v>
      </c>
      <c r="N44" s="149">
        <f t="shared" si="4"/>
        <v>153.5</v>
      </c>
    </row>
    <row r="45" spans="1:14">
      <c r="A45" s="91">
        <f>+Vstup!A45</f>
        <v>44</v>
      </c>
      <c r="B45" s="92" t="str">
        <f>+Vstup!B45</f>
        <v>Peierová Jitka</v>
      </c>
      <c r="C45" s="93" t="str">
        <f>+Vstup!C45</f>
        <v>Dancer von der Herbordsburg</v>
      </c>
      <c r="D45" s="94" t="str">
        <f>+Vstup!D45</f>
        <v>pudl</v>
      </c>
      <c r="E45" s="94" t="str">
        <f>+Vstup!E45</f>
        <v>OB3</v>
      </c>
      <c r="F45" s="95" t="str">
        <f>+Vstup!$I$2</f>
        <v>Mistrovství republiky Brno</v>
      </c>
      <c r="G45" s="199">
        <f t="shared" si="0"/>
        <v>8</v>
      </c>
      <c r="H45" s="96">
        <f>+'44'!$D$14</f>
        <v>234</v>
      </c>
      <c r="I45" s="95" t="str">
        <f>+'44'!$G$14</f>
        <v>Velmi dobrý</v>
      </c>
      <c r="K45" s="149">
        <f t="shared" si="1"/>
        <v>0</v>
      </c>
      <c r="L45" s="149" t="str">
        <f t="shared" si="2"/>
        <v>nic</v>
      </c>
      <c r="M45" s="149" t="str">
        <f t="shared" si="3"/>
        <v>nic</v>
      </c>
      <c r="N45" s="149">
        <f t="shared" si="4"/>
        <v>234</v>
      </c>
    </row>
    <row r="46" spans="1:14">
      <c r="A46" s="91">
        <f>+Vstup!A46</f>
        <v>45</v>
      </c>
      <c r="B46" s="92" t="str">
        <f>+Vstup!B46</f>
        <v>Kracíková Vilemína</v>
      </c>
      <c r="C46" s="93" t="str">
        <f>+Vstup!C46</f>
        <v>Dargo Novterpod</v>
      </c>
      <c r="D46" s="94" t="str">
        <f>+Vstup!D46</f>
        <v>BOM</v>
      </c>
      <c r="E46" s="94" t="str">
        <f>+Vstup!E46</f>
        <v>OB3</v>
      </c>
      <c r="F46" s="95" t="str">
        <f>+Vstup!$I$2</f>
        <v>Mistrovství republiky Brno</v>
      </c>
      <c r="G46" s="199">
        <f t="shared" si="0"/>
        <v>11</v>
      </c>
      <c r="H46" s="96">
        <f>+'45'!$D$14</f>
        <v>166.5</v>
      </c>
      <c r="I46" s="95" t="str">
        <f>+'45'!$G$14</f>
        <v>Nehodnocen</v>
      </c>
      <c r="K46" s="149">
        <f t="shared" si="1"/>
        <v>0</v>
      </c>
      <c r="L46" s="149" t="str">
        <f t="shared" si="2"/>
        <v>nic</v>
      </c>
      <c r="M46" s="149" t="str">
        <f t="shared" si="3"/>
        <v>nic</v>
      </c>
      <c r="N46" s="149">
        <f t="shared" si="4"/>
        <v>166.5</v>
      </c>
    </row>
    <row r="47" spans="1:14">
      <c r="A47" s="91">
        <f>+Vstup!A47</f>
        <v>46</v>
      </c>
      <c r="B47" s="92" t="str">
        <f>+Vstup!B47</f>
        <v>Jakubowski Tomasz</v>
      </c>
      <c r="C47" s="93" t="str">
        <f>+Vstup!C47</f>
        <v>Lola</v>
      </c>
      <c r="D47" s="94" t="str">
        <f>+Vstup!D47</f>
        <v>BOC</v>
      </c>
      <c r="E47" s="94" t="str">
        <f>+Vstup!E47</f>
        <v>OB3</v>
      </c>
      <c r="F47" s="95" t="str">
        <f>+Vstup!$I$2</f>
        <v>Mistrovství republiky Brno</v>
      </c>
      <c r="G47" s="199">
        <f t="shared" si="0"/>
        <v>1</v>
      </c>
      <c r="H47" s="96">
        <f>+'46'!$D$14</f>
        <v>298</v>
      </c>
      <c r="I47" s="95" t="str">
        <f>+'46'!$G$14</f>
        <v>Výborný</v>
      </c>
      <c r="K47" s="149">
        <f t="shared" si="1"/>
        <v>0</v>
      </c>
      <c r="L47" s="149" t="str">
        <f t="shared" si="2"/>
        <v>nic</v>
      </c>
      <c r="M47" s="149" t="str">
        <f t="shared" si="3"/>
        <v>nic</v>
      </c>
      <c r="N47" s="149">
        <f t="shared" si="4"/>
        <v>298</v>
      </c>
    </row>
    <row r="48" spans="1:14">
      <c r="A48" s="91">
        <f>+Vstup!A48</f>
        <v>47</v>
      </c>
      <c r="B48" s="92" t="str">
        <f>+Vstup!B48</f>
        <v>Vojkovská Kristýna</v>
      </c>
      <c r="C48" s="93" t="str">
        <f>+Vstup!C48</f>
        <v>Never Never Land Va Va Voom</v>
      </c>
      <c r="D48" s="94" t="str">
        <f>+Vstup!D48</f>
        <v>BOC</v>
      </c>
      <c r="E48" s="94" t="str">
        <f>+Vstup!E48</f>
        <v>OB3</v>
      </c>
      <c r="F48" s="95" t="str">
        <f>+Vstup!$I$2</f>
        <v>Mistrovství republiky Brno</v>
      </c>
      <c r="G48" s="199">
        <f t="shared" si="0"/>
        <v>3</v>
      </c>
      <c r="H48" s="96">
        <f>+'47'!$D$14</f>
        <v>292.5</v>
      </c>
      <c r="I48" s="95" t="str">
        <f>+'47'!$G$14</f>
        <v>Výborný</v>
      </c>
      <c r="K48" s="149">
        <f t="shared" si="1"/>
        <v>0</v>
      </c>
      <c r="L48" s="149" t="str">
        <f t="shared" si="2"/>
        <v>nic</v>
      </c>
      <c r="M48" s="149" t="str">
        <f t="shared" si="3"/>
        <v>nic</v>
      </c>
      <c r="N48" s="149">
        <f t="shared" si="4"/>
        <v>292.5</v>
      </c>
    </row>
    <row r="49" spans="1:14">
      <c r="A49" s="91">
        <f>+Vstup!A49</f>
        <v>48</v>
      </c>
      <c r="B49" s="92" t="str">
        <f>+Vstup!B49</f>
        <v>Gabrielová Lucie</v>
      </c>
      <c r="C49" s="93" t="str">
        <f>+Vstup!C49</f>
        <v>TYH Conalls Joy</v>
      </c>
      <c r="D49" s="94" t="str">
        <f>+Vstup!D49</f>
        <v>BOC</v>
      </c>
      <c r="E49" s="94" t="str">
        <f>+Vstup!E49</f>
        <v>OB3</v>
      </c>
      <c r="F49" s="95" t="str">
        <f>+Vstup!$I$2</f>
        <v>Mistrovství republiky Brno</v>
      </c>
      <c r="G49" s="199">
        <f t="shared" si="0"/>
        <v>4</v>
      </c>
      <c r="H49" s="96">
        <f>+'48'!$D$14</f>
        <v>291.5</v>
      </c>
      <c r="I49" s="95" t="str">
        <f>+'48'!$G$14</f>
        <v>Výborný</v>
      </c>
      <c r="K49" s="149">
        <f t="shared" si="1"/>
        <v>0</v>
      </c>
      <c r="L49" s="149" t="str">
        <f t="shared" si="2"/>
        <v>nic</v>
      </c>
      <c r="M49" s="149" t="str">
        <f t="shared" si="3"/>
        <v>nic</v>
      </c>
      <c r="N49" s="149">
        <f t="shared" si="4"/>
        <v>291.5</v>
      </c>
    </row>
    <row r="50" spans="1:14">
      <c r="A50" s="91">
        <f>+Vstup!A50</f>
        <v>49</v>
      </c>
      <c r="B50" s="92" t="str">
        <f>+Vstup!B50</f>
        <v>Richterová Ladislava</v>
      </c>
      <c r="C50" s="93" t="str">
        <f>+Vstup!C50</f>
        <v>Belle Viktoria Hola Hopa</v>
      </c>
      <c r="D50" s="94" t="str">
        <f>+Vstup!D50</f>
        <v>BOC</v>
      </c>
      <c r="E50" s="94" t="str">
        <f>+Vstup!E50</f>
        <v>OB3</v>
      </c>
      <c r="F50" s="95" t="str">
        <f>+Vstup!$I$2</f>
        <v>Mistrovství republiky Brno</v>
      </c>
      <c r="G50" s="199">
        <f t="shared" si="0"/>
        <v>7</v>
      </c>
      <c r="H50" s="96">
        <f>+'49'!$D$14</f>
        <v>236.5</v>
      </c>
      <c r="I50" s="95" t="str">
        <f>+'49'!$G$14</f>
        <v>Velmi dobrý</v>
      </c>
      <c r="K50" s="149">
        <f t="shared" si="1"/>
        <v>0</v>
      </c>
      <c r="L50" s="149" t="str">
        <f t="shared" si="2"/>
        <v>nic</v>
      </c>
      <c r="M50" s="149" t="str">
        <f t="shared" si="3"/>
        <v>nic</v>
      </c>
      <c r="N50" s="149">
        <f t="shared" si="4"/>
        <v>236.5</v>
      </c>
    </row>
    <row r="51" spans="1:14">
      <c r="A51" s="91">
        <f>+Vstup!A51</f>
        <v>50</v>
      </c>
      <c r="B51" s="92" t="str">
        <f>+Vstup!B51</f>
        <v>Procházková Jitka</v>
      </c>
      <c r="C51" s="93" t="str">
        <f>+Vstup!C51</f>
        <v>Angelic Face Running Free</v>
      </c>
      <c r="D51" s="94" t="str">
        <f>+Vstup!D51</f>
        <v>BOC</v>
      </c>
      <c r="E51" s="94" t="str">
        <f>+Vstup!E51</f>
        <v>OB3</v>
      </c>
      <c r="F51" s="95" t="str">
        <f>+Vstup!$I$2</f>
        <v>Mistrovství republiky Brno</v>
      </c>
      <c r="G51" s="199">
        <f t="shared" si="0"/>
        <v>5</v>
      </c>
      <c r="H51" s="95">
        <f>+'50'!$D$14</f>
        <v>290</v>
      </c>
      <c r="I51" s="95" t="str">
        <f>+'50'!$G$14</f>
        <v>Výborný</v>
      </c>
      <c r="K51" s="149">
        <f t="shared" si="1"/>
        <v>0</v>
      </c>
      <c r="L51" s="149" t="str">
        <f t="shared" si="2"/>
        <v>nic</v>
      </c>
      <c r="M51" s="149" t="str">
        <f t="shared" si="3"/>
        <v>nic</v>
      </c>
      <c r="N51" s="149">
        <f t="shared" si="4"/>
        <v>290</v>
      </c>
    </row>
  </sheetData>
  <sheetProtection password="CA6F" sheet="1"/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3" orientation="landscape" horizontalDpi="4294967294" verticalDpi="4294967294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+Vstup!B19</f>
        <v>Vágenknechtová Marie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+Vstup!C19</f>
        <v>Alaia Black z Kovárny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+Vstup!D19</f>
        <v>BOG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+Vstup!E19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224.5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9.5</v>
      </c>
      <c r="F23" s="36">
        <f>IF((C8="OBZ"),(Vstup!S14),IF((C8="OB1"),(Vstup!S32),IF((C8="OB2"),(Vstup!S50),IF((C8="OB3"),(Vstup!S68)))))</f>
        <v>4</v>
      </c>
      <c r="G23" s="34">
        <f t="shared" si="1"/>
        <v>38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+Vstup!B20</f>
        <v xml:space="preserve">Sommrová Jana 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+Vstup!C20</f>
        <v>Decent Demon z Kovárny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+Vstup!D20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210.5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9" workbookViewId="0">
      <selection activeCell="J29" sqref="J2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+Vstup!B21</f>
        <v>Vanduchová Dita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+Vstup!C21</f>
        <v>Xara z Hückelovy vily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+Vstup!D21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190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t="shared" ref="H16:H25" si="0">IF(D16=0,E16*2,D16+E16)/2</f>
        <v>7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7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14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</v>
      </c>
      <c r="F23" s="36">
        <f>IF((C8="OBZ"),(Vstup!S14),IF((C8="OB1"),(Vstup!S32),IF((C8="OB2"),(Vstup!S50),IF((C8="OB3"),(Vstup!S68)))))</f>
        <v>4</v>
      </c>
      <c r="G23" s="34">
        <f t="shared" si="1"/>
        <v>36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+Vstup!B22</f>
        <v>Šimůnková Ivana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+Vstup!C22</f>
        <v>Daisies Bohemia Patrix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+Vstup!D22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216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6</v>
      </c>
      <c r="F16" s="47">
        <f>IF((C8="OBZ"),(Vstup!S7),IF((C8="OB1"),(Vstup!S25),IF((C8="OB2"),(Vstup!S43),IF((C8="OB3"),(Vstup!S61)))))</f>
        <v>3</v>
      </c>
      <c r="G16" s="48">
        <f>E16*F16</f>
        <v>18</v>
      </c>
      <c r="H16" s="14">
        <f t="shared" ref="H16:H25" si="0">IF(D16=0,E16*2,D16+E16)/2</f>
        <v>6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19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</v>
      </c>
      <c r="F21" s="36">
        <f>IF((C8="OBZ"),(Vstup!S12),IF((C8="OB1"),(Vstup!S30),IF((C8="OB2"),(Vstup!S48),IF((C8="OB3"),(Vstup!S66)))))</f>
        <v>2</v>
      </c>
      <c r="G21" s="34">
        <f t="shared" si="1"/>
        <v>18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+Vstup!B23</f>
        <v>Jindrová Eva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+Vstup!C23</f>
        <v>Branwen Grian od Knapovského potoka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+Vstup!D23</f>
        <v>bílý švýc.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133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7</v>
      </c>
      <c r="F21" s="36">
        <f>IF((C8="OBZ"),(Vstup!S12),IF((C8="OB1"),(Vstup!S30),IF((C8="OB2"),(Vstup!S48),IF((C8="OB3"),(Vstup!S66)))))</f>
        <v>2</v>
      </c>
      <c r="G21" s="34">
        <f t="shared" si="1"/>
        <v>14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133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+Vstup!B24</f>
        <v>Kracíková Vilemína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+Vstup!C24</f>
        <v>Czech Novterpod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+Vstup!D24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209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8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16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7</v>
      </c>
      <c r="F21" s="36">
        <f>IF((C8="OBZ"),(Vstup!S12),IF((C8="OB1"),(Vstup!S30),IF((C8="OB2"),(Vstup!S48),IF((C8="OB3"),(Vstup!S66)))))</f>
        <v>2</v>
      </c>
      <c r="G21" s="34">
        <f t="shared" si="1"/>
        <v>14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A27" sqref="A27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+Vstup!B25</f>
        <v>Śliwerska Magdalena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+Vstup!C25</f>
        <v>Proper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+Vstup!D25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191.5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8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16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+Vstup!B26</f>
        <v>Renata Zárubová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+Vstup!C26</f>
        <v>Indiana Slezský Hrádek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+Vstup!D26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212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6</v>
      </c>
      <c r="F16" s="47">
        <f>IF((C8="OBZ"),(Vstup!S7),IF((C8="OB1"),(Vstup!S25),IF((C8="OB2"),(Vstup!S43),IF((C8="OB3"),(Vstup!S61)))))</f>
        <v>3</v>
      </c>
      <c r="G16" s="48">
        <f>E16*F16</f>
        <v>18</v>
      </c>
      <c r="H16" s="14">
        <f t="shared" ref="H16:H25" si="0">IF(D16=0,E16*2,D16+E16)/2</f>
        <v>6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7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14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6.5</v>
      </c>
      <c r="F20" s="36">
        <f>IF((C8="OBZ"),(Vstup!S11),IF((C8="OB1"),(Vstup!S29),IF((C8="OB2"),(Vstup!S47),IF((C8="OB3"),(Vstup!S65)))))</f>
        <v>3</v>
      </c>
      <c r="G20" s="34">
        <f t="shared" si="1"/>
        <v>19.5</v>
      </c>
      <c r="H20" s="14">
        <f t="shared" si="0"/>
        <v>6.5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7.5</v>
      </c>
      <c r="F21" s="36">
        <f>IF((C8="OBZ"),(Vstup!S12),IF((C8="OB1"),(Vstup!S30),IF((C8="OB2"),(Vstup!S48),IF((C8="OB3"),(Vstup!S66)))))</f>
        <v>2</v>
      </c>
      <c r="G21" s="34">
        <f t="shared" si="1"/>
        <v>15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10</v>
      </c>
      <c r="F23" s="36">
        <f>IF((C8="OBZ"),(Vstup!S14),IF((C8="OB1"),(Vstup!S32),IF((C8="OB2"),(Vstup!S50),IF((C8="OB3"),(Vstup!S68)))))</f>
        <v>4</v>
      </c>
      <c r="G23" s="34">
        <f t="shared" si="1"/>
        <v>40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+Vstup!B27</f>
        <v>Krejčiříková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+Vstup!C27</f>
        <v>Ctislávka Zlatíčko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+Vstup!D27</f>
        <v>ČSP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204.5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8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16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7</v>
      </c>
      <c r="F21" s="36">
        <f>IF((C8="OBZ"),(Vstup!S12),IF((C8="OB1"),(Vstup!S30),IF((C8="OB2"),(Vstup!S48),IF((C8="OB3"),(Vstup!S66)))))</f>
        <v>2</v>
      </c>
      <c r="G21" s="34">
        <f t="shared" si="1"/>
        <v>14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4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t="shared" ref="H16:H25" si="0">IF(D16=0,E16*2,D16+E16)/2</f>
        <v>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0</v>
      </c>
      <c r="F21" s="36">
        <f>IF((C8="OBZ"),(Vstup!S12),IF((C8="OB1"),(Vstup!S30),IF((C8="OB2"),(Vstup!S48),IF((C8="OB3"),(Vstup!S66)))))</f>
        <v>2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97" t="s">
        <v>23</v>
      </c>
      <c r="B1" s="98" t="s">
        <v>22</v>
      </c>
      <c r="C1" s="99" t="str">
        <f>+Vstup!I1</f>
        <v>Klub obedience CZ</v>
      </c>
      <c r="D1" s="100"/>
      <c r="E1" s="100"/>
      <c r="F1" s="100"/>
      <c r="G1" s="100"/>
      <c r="H1" s="100"/>
      <c r="I1" s="101"/>
    </row>
    <row r="2" spans="1:9" ht="18">
      <c r="A2" s="102" t="s">
        <v>32</v>
      </c>
      <c r="B2" s="73" t="s">
        <v>22</v>
      </c>
      <c r="C2" s="75" t="str">
        <f>+Vstup!I2</f>
        <v>Mistrovství republiky Brno</v>
      </c>
      <c r="D2" s="103"/>
      <c r="E2" s="103"/>
      <c r="F2" s="103"/>
      <c r="G2" s="103"/>
      <c r="H2" s="103"/>
      <c r="I2" s="104"/>
    </row>
    <row r="3" spans="1:9" ht="18">
      <c r="A3" s="102" t="s">
        <v>28</v>
      </c>
      <c r="B3" s="73" t="s">
        <v>22</v>
      </c>
      <c r="C3" s="74">
        <f>+Vstup!I3</f>
        <v>41958</v>
      </c>
      <c r="D3" s="103"/>
      <c r="E3" s="103"/>
      <c r="F3" s="103"/>
      <c r="G3" s="103"/>
      <c r="H3" s="103"/>
      <c r="I3" s="104"/>
    </row>
    <row r="4" spans="1:9" ht="18">
      <c r="A4" s="105"/>
      <c r="B4" s="73"/>
      <c r="C4" s="106"/>
      <c r="D4" s="103"/>
      <c r="E4" s="103"/>
      <c r="F4" s="103"/>
      <c r="G4" s="103"/>
      <c r="H4" s="103"/>
      <c r="I4" s="104"/>
    </row>
    <row r="5" spans="1:9" ht="18">
      <c r="A5" s="102" t="s">
        <v>64</v>
      </c>
      <c r="B5" s="73" t="s">
        <v>22</v>
      </c>
      <c r="C5" s="107" t="str">
        <f>+Vstup!B2</f>
        <v>Hajšlová Kateřina</v>
      </c>
      <c r="D5" s="103"/>
      <c r="E5" s="103"/>
      <c r="F5" s="103"/>
      <c r="G5" s="103"/>
      <c r="H5" s="103"/>
      <c r="I5" s="104"/>
    </row>
    <row r="6" spans="1:9" ht="18">
      <c r="A6" s="102" t="s">
        <v>10</v>
      </c>
      <c r="B6" s="73" t="s">
        <v>22</v>
      </c>
      <c r="C6" s="107" t="str">
        <f>+Vstup!C2</f>
        <v>Angie</v>
      </c>
      <c r="D6" s="103"/>
      <c r="E6" s="103"/>
      <c r="F6" s="103"/>
      <c r="G6" s="103"/>
      <c r="H6" s="103"/>
      <c r="I6" s="104"/>
    </row>
    <row r="7" spans="1:9" ht="18">
      <c r="A7" s="102" t="s">
        <v>11</v>
      </c>
      <c r="B7" s="73" t="s">
        <v>22</v>
      </c>
      <c r="C7" s="107" t="str">
        <f>+Vstup!D2</f>
        <v>kříženec</v>
      </c>
      <c r="D7" s="103"/>
      <c r="E7" s="103"/>
      <c r="F7" s="103"/>
      <c r="G7" s="103"/>
      <c r="H7" s="103"/>
      <c r="I7" s="104"/>
    </row>
    <row r="8" spans="1:9" ht="18">
      <c r="A8" s="102" t="s">
        <v>12</v>
      </c>
      <c r="B8" s="73" t="s">
        <v>22</v>
      </c>
      <c r="C8" s="107" t="str">
        <f>+Vstup!E2</f>
        <v>OB1</v>
      </c>
      <c r="D8" s="103"/>
      <c r="E8" s="103"/>
      <c r="F8" s="103"/>
      <c r="G8" s="103"/>
      <c r="H8" s="103"/>
      <c r="I8" s="104"/>
    </row>
    <row r="9" spans="1:9" ht="16.5" thickBot="1">
      <c r="A9" s="102"/>
      <c r="B9" s="108"/>
      <c r="C9" s="106"/>
      <c r="D9" s="103"/>
      <c r="E9" s="103"/>
      <c r="F9" s="103"/>
      <c r="G9" s="103"/>
      <c r="H9" s="103"/>
      <c r="I9" s="104"/>
    </row>
    <row r="10" spans="1:9" ht="41.25" customHeight="1">
      <c r="A10" s="102" t="s">
        <v>24</v>
      </c>
      <c r="B10" s="73" t="s">
        <v>22</v>
      </c>
      <c r="C10" s="74" t="str">
        <f>+Vstup!I4</f>
        <v>Lucie Gabrielová, Iveta Skalická</v>
      </c>
      <c r="D10" s="249" t="s">
        <v>63</v>
      </c>
      <c r="E10" s="109" t="s">
        <v>30</v>
      </c>
      <c r="F10" s="110"/>
      <c r="G10" s="111"/>
      <c r="H10" s="103"/>
      <c r="I10" s="104"/>
    </row>
    <row r="11" spans="1:9" ht="18">
      <c r="A11" s="102"/>
      <c r="B11" s="73"/>
      <c r="C11" s="74"/>
      <c r="D11" s="250"/>
      <c r="E11" s="112" t="s">
        <v>6</v>
      </c>
      <c r="F11" s="113"/>
      <c r="G11" s="114" t="str">
        <f>IF((C8="OBZ"),(Vstup!T2),IF((C8="OB1"),(Vstup!T20),IF((C8="OB2"),(Vstup!T38),IF((C8="OB3"),(Vstup!T56)))))</f>
        <v>280,0 - 224,0</v>
      </c>
      <c r="H11" s="115"/>
      <c r="I11" s="104"/>
    </row>
    <row r="12" spans="1:9" ht="18">
      <c r="A12" s="102" t="s">
        <v>25</v>
      </c>
      <c r="B12" s="73" t="s">
        <v>22</v>
      </c>
      <c r="C12" s="75" t="str">
        <f>+Vstup!I6</f>
        <v>Richterová, Zamykalová</v>
      </c>
      <c r="D12" s="251"/>
      <c r="E12" s="112" t="s">
        <v>7</v>
      </c>
      <c r="F12" s="113"/>
      <c r="G12" s="114" t="str">
        <f>IF((C8="OBZ"),(Vstup!T3),IF((C8="OB1"),(Vstup!T21),IF((C8="OB2"),(Vstup!T39),IF((C8="OB3"),(Vstup!T57)))))</f>
        <v>223,9 - 196,0</v>
      </c>
      <c r="H12" s="103"/>
      <c r="I12" s="104"/>
    </row>
    <row r="13" spans="1:9" ht="20.25">
      <c r="A13" s="102"/>
      <c r="B13" s="73"/>
      <c r="C13" s="75"/>
      <c r="D13" s="45">
        <v>0</v>
      </c>
      <c r="E13" s="116" t="s">
        <v>8</v>
      </c>
      <c r="F13" s="117"/>
      <c r="G13" s="114" t="str">
        <f>IF((C8="OBZ"),(Vstup!T4),IF((C8="OB1"),(Vstup!T22),IF((C8="OB2"),(Vstup!T40),IF((C8="OB3"),(Vstup!T58)))))</f>
        <v>195,9 - 140,0</v>
      </c>
      <c r="H13" s="103"/>
      <c r="I13" s="104"/>
    </row>
    <row r="14" spans="1:9" ht="20.25" customHeight="1" thickBot="1">
      <c r="A14" s="134"/>
      <c r="B14" s="76"/>
      <c r="C14" s="75"/>
      <c r="D14" s="135">
        <f>IF(D13="DISK","DISK",(+G26+D13))</f>
        <v>241</v>
      </c>
      <c r="E14" s="77" t="s">
        <v>31</v>
      </c>
      <c r="F14" s="78"/>
      <c r="G14" s="118" t="str">
        <f>IF((C8)="OBZ",(A15),IF((C8)="OB1",(A16),IF((C8)="OB2",(A17),IF((C8)="OB3",(A18)))))</f>
        <v>Výborný</v>
      </c>
      <c r="H14" s="103"/>
      <c r="I14" s="104"/>
    </row>
    <row r="15" spans="1:9" ht="16.5" thickBot="1">
      <c r="A15" s="136" t="str">
        <f>IF(D14="DISK","Diskvalifikace",IF(D14&gt;223.99,"Výborný",IF(D14&gt;195.99,"Velmi dobrý",IF(D14&gt;139.99,"Dobrý",IF(D14&lt;140,"Nehodnocen")))))</f>
        <v>Výborný</v>
      </c>
      <c r="B15" s="79" t="s">
        <v>0</v>
      </c>
      <c r="C15" s="237" t="s">
        <v>1</v>
      </c>
      <c r="D15" s="221"/>
      <c r="E15" s="133" t="s">
        <v>49</v>
      </c>
      <c r="F15" s="80" t="s">
        <v>21</v>
      </c>
      <c r="G15" s="82" t="s">
        <v>2</v>
      </c>
      <c r="H15" s="103"/>
      <c r="I15" s="104"/>
    </row>
    <row r="16" spans="1:9" ht="14.25" customHeight="1">
      <c r="A16" s="136" t="str">
        <f>IF(D14="DISK","Diskvalifikace",IF(D14&gt;223.99,"Výborný",IF(D14&gt;195.99,"Velmi dobrý",IF(D14&gt;139.99,"Dobrý",IF(D14&lt;140,"Nehodnocen")))))</f>
        <v>Výborný</v>
      </c>
      <c r="B16" s="137">
        <v>1</v>
      </c>
      <c r="C16" s="252" t="str">
        <f>IF((C8="OBZ"),(Vstup!P7),IF((C8="OB1"),(Vstup!P25),IF((C8="OB2"),(Vstup!P43),IF((C8="OB3"),(Vstup!P61)))))</f>
        <v>Odložení vleže ve skupině</v>
      </c>
      <c r="D16" s="252"/>
      <c r="E16" s="32">
        <v>9</v>
      </c>
      <c r="F16" s="119">
        <f>IF((C8="OBZ"),(Vstup!S7),IF((C8="OB1"),(Vstup!S25),IF((C8="OB2"),(Vstup!S43),IF((C8="OB3"),(Vstup!S61)))))</f>
        <v>3</v>
      </c>
      <c r="G16" s="120">
        <f>E16*F16</f>
        <v>27</v>
      </c>
      <c r="H16" s="121">
        <f t="shared" ref="H16:H25" si="0">IF(D16=0,E16*2,D16+E16)/2</f>
        <v>9</v>
      </c>
      <c r="I16" s="104"/>
    </row>
    <row r="17" spans="1:9" ht="14.25" customHeight="1">
      <c r="A17" s="136" t="str">
        <f>IF(D14="DISK","Diskvalifikace",IF(D14&gt;255.99,"Výborný",IF(D14&gt;224.99,"Velmi dobrý",IF(D14&gt;191.99,"Dobrý",IF(D14&lt;192,"Nehodnocen")))))</f>
        <v>Velmi dobrý</v>
      </c>
      <c r="B17" s="85">
        <v>2</v>
      </c>
      <c r="C17" s="253" t="str">
        <f>IF((C8="OBZ"),(Vstup!P8),IF((C8="OB1"),(Vstup!P26),IF((C8="OB2"),(Vstup!P44),IF((C8="OB3"),(Vstup!P62)))))</f>
        <v>Chůze u nohy</v>
      </c>
      <c r="D17" s="253"/>
      <c r="E17" s="25">
        <v>5</v>
      </c>
      <c r="F17" s="122">
        <f>IF((C8="OBZ"),(Vstup!S8),IF((C8="OB1"),(Vstup!S26),IF((C8="OB2"),(Vstup!S44),IF((C8="OB3"),(Vstup!S62)))))</f>
        <v>3</v>
      </c>
      <c r="G17" s="123">
        <f>E17*F17</f>
        <v>15</v>
      </c>
      <c r="H17" s="121">
        <f t="shared" si="0"/>
        <v>5</v>
      </c>
      <c r="I17" s="104"/>
    </row>
    <row r="18" spans="1:9" ht="14.25" customHeight="1">
      <c r="A18" s="136" t="str">
        <f>IF(D14="DISK","Diskvalifikace",IF(D14&gt;255.99,"Výborný",IF(D14&gt;224.99,"Velmi dobrý",IF(D14&gt;191.99,"Dobrý",IF(D14&lt;192,"Nehodnocen")))))</f>
        <v>Velmi dobrý</v>
      </c>
      <c r="B18" s="85">
        <v>3</v>
      </c>
      <c r="C18" s="248" t="str">
        <f>IF((C8="OBZ"),(Vstup!P9),IF((C8="OB1"),(Vstup!P27),IF((C8="OB2"),(Vstup!P45),IF((C8="OB3"),(Vstup!P63)))))</f>
        <v>Skok přes překážku</v>
      </c>
      <c r="D18" s="248"/>
      <c r="E18" s="25">
        <v>7</v>
      </c>
      <c r="F18" s="122">
        <f>IF((C8="OBZ"),(Vstup!S9),IF((C8="OB1"),(Vstup!S27),IF((C8="OB2"),(Vstup!S45),IF((C8="OB3"),(Vstup!S63)))))</f>
        <v>3</v>
      </c>
      <c r="G18" s="123">
        <f>E18*F18</f>
        <v>21</v>
      </c>
      <c r="H18" s="121">
        <f t="shared" si="0"/>
        <v>7</v>
      </c>
      <c r="I18" s="104"/>
    </row>
    <row r="19" spans="1:9" ht="14.25" customHeight="1">
      <c r="A19" s="138"/>
      <c r="B19" s="85">
        <v>4</v>
      </c>
      <c r="C19" s="248" t="str">
        <f>IF((C8="OBZ"),(Vstup!P10),IF((C8="OB1"),(Vstup!P28),IF((C8="OB2"),(Vstup!P46),IF((C8="OB3"),(Vstup!P64)))))</f>
        <v>Odložení do stoje za chůze</v>
      </c>
      <c r="D19" s="248"/>
      <c r="E19" s="25">
        <v>9.5</v>
      </c>
      <c r="F19" s="122">
        <f>IF((C8="OBZ"),(Vstup!S10),IF((C8="OB1"),(Vstup!S28),IF((C8="OB2"),(Vstup!S46),IF((C8="OB3"),(Vstup!S64)))))</f>
        <v>2</v>
      </c>
      <c r="G19" s="123">
        <f t="shared" ref="G19:G24" si="1">E19*F19</f>
        <v>19</v>
      </c>
      <c r="H19" s="121">
        <f t="shared" si="0"/>
        <v>9.5</v>
      </c>
      <c r="I19" s="104"/>
    </row>
    <row r="20" spans="1:9" ht="14.25" customHeight="1">
      <c r="A20" s="138"/>
      <c r="B20" s="85">
        <v>5</v>
      </c>
      <c r="C20" s="248" t="str">
        <f>IF((C8="OBZ"),(Vstup!P11),IF((C8="OB1"),(Vstup!P29),IF((C8="OB2"),(Vstup!P47),IF((C8="OB3"),(Vstup!P65)))))</f>
        <v xml:space="preserve">Přivolání </v>
      </c>
      <c r="D20" s="248"/>
      <c r="E20" s="25">
        <v>8.5</v>
      </c>
      <c r="F20" s="122">
        <f>IF((C8="OBZ"),(Vstup!S11),IF((C8="OB1"),(Vstup!S29),IF((C8="OB2"),(Vstup!S47),IF((C8="OB3"),(Vstup!S65)))))</f>
        <v>3</v>
      </c>
      <c r="G20" s="123">
        <f t="shared" si="1"/>
        <v>25.5</v>
      </c>
      <c r="H20" s="121">
        <f t="shared" si="0"/>
        <v>8.5</v>
      </c>
      <c r="I20" s="104"/>
    </row>
    <row r="21" spans="1:9" ht="14.25" customHeight="1">
      <c r="A21" s="138"/>
      <c r="B21" s="85">
        <v>6</v>
      </c>
      <c r="C21" s="248" t="str">
        <f>IF((C8="OBZ"),(Vstup!P12),IF((C8="OB1"),(Vstup!P30),IF((C8="OB2"),(Vstup!P48),IF((C8="OB3"),(Vstup!P66)))))</f>
        <v>Odložení do sedu za chůze</v>
      </c>
      <c r="D21" s="248"/>
      <c r="E21" s="25">
        <v>9.5</v>
      </c>
      <c r="F21" s="122">
        <f>IF((C8="OBZ"),(Vstup!S12),IF((C8="OB1"),(Vstup!S30),IF((C8="OB2"),(Vstup!S48),IF((C8="OB3"),(Vstup!S66)))))</f>
        <v>2</v>
      </c>
      <c r="G21" s="123">
        <f t="shared" si="1"/>
        <v>19</v>
      </c>
      <c r="H21" s="121">
        <f t="shared" si="0"/>
        <v>9.5</v>
      </c>
      <c r="I21" s="104"/>
    </row>
    <row r="22" spans="1:9" ht="14.25" customHeight="1">
      <c r="A22" s="138"/>
      <c r="B22" s="85">
        <v>7</v>
      </c>
      <c r="C22" s="248" t="str">
        <f>IF((C8="OBZ"),(Vstup!P13),IF((C8="OB1"),(Vstup!P31),IF((C8="OB2"),(Vstup!P49),IF((C8="OB3"),(Vstup!P67)))))</f>
        <v>Ovladatelnost na dálku</v>
      </c>
      <c r="D22" s="248"/>
      <c r="E22" s="25">
        <v>9.5</v>
      </c>
      <c r="F22" s="122">
        <f>IF((C8="OBZ"),(Vstup!S13),IF((C8="OB1"),(Vstup!S31),IF((C8="OB2"),(Vstup!S49),IF((C8="OB3"),(Vstup!S67)))))</f>
        <v>3</v>
      </c>
      <c r="G22" s="123">
        <f t="shared" si="1"/>
        <v>28.5</v>
      </c>
      <c r="H22" s="121">
        <f t="shared" si="0"/>
        <v>9.5</v>
      </c>
      <c r="I22" s="104"/>
    </row>
    <row r="23" spans="1:9" ht="14.25" customHeight="1">
      <c r="A23" s="138"/>
      <c r="B23" s="85">
        <v>8</v>
      </c>
      <c r="C23" s="248" t="str">
        <f>IF((C8="OBZ"),(Vstup!P14),IF((C8="OB1"),(Vstup!P32),IF((C8="OB2"),(Vstup!P50),IF((C8="OB3"),(Vstup!P68)))))</f>
        <v xml:space="preserve">Vyslání do čtverce </v>
      </c>
      <c r="D23" s="248"/>
      <c r="E23" s="25">
        <v>9</v>
      </c>
      <c r="F23" s="122">
        <f>IF((C8="OBZ"),(Vstup!S14),IF((C8="OB1"),(Vstup!S32),IF((C8="OB2"),(Vstup!S50),IF((C8="OB3"),(Vstup!S68)))))</f>
        <v>4</v>
      </c>
      <c r="G23" s="123">
        <f t="shared" si="1"/>
        <v>36</v>
      </c>
      <c r="H23" s="121">
        <f t="shared" si="0"/>
        <v>9</v>
      </c>
      <c r="I23" s="104"/>
    </row>
    <row r="24" spans="1:9" ht="14.25" customHeight="1">
      <c r="A24" s="138"/>
      <c r="B24" s="85">
        <v>9</v>
      </c>
      <c r="C24" s="248" t="str">
        <f>IF((C8="OBZ"),(Vstup!P15),IF((C8="OB1"),(Vstup!P33),IF((C8="OB2"),(Vstup!P51),IF((C8="OB3"),(Vstup!P69)))))</f>
        <v>Aport</v>
      </c>
      <c r="D24" s="248"/>
      <c r="E24" s="25">
        <v>10</v>
      </c>
      <c r="F24" s="122">
        <f>IF((C8="OBZ"),(Vstup!S15),IF((C8="OB1"),(Vstup!S33),IF((C8="OB2"),(Vstup!S51),IF((C8="OB3"),(Vstup!S69)))))</f>
        <v>3</v>
      </c>
      <c r="G24" s="123">
        <f t="shared" si="1"/>
        <v>30</v>
      </c>
      <c r="H24" s="121">
        <f t="shared" si="0"/>
        <v>10</v>
      </c>
      <c r="I24" s="104"/>
    </row>
    <row r="25" spans="1:9" ht="14.25" customHeight="1" thickBot="1">
      <c r="A25" s="138"/>
      <c r="B25" s="139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10</v>
      </c>
      <c r="F25" s="124">
        <f>IF((C8="OBZ"),(Vstup!S16),IF((C8="OB1"),(Vstup!S34),IF((C8="OB2"),(Vstup!S52),IF((C8="OB3"),(Vstup!S70)))))</f>
        <v>2</v>
      </c>
      <c r="G25" s="125">
        <f>E25*F25</f>
        <v>20</v>
      </c>
      <c r="H25" s="121">
        <f t="shared" si="0"/>
        <v>10</v>
      </c>
      <c r="I25" s="104"/>
    </row>
    <row r="26" spans="1:9" ht="20.25" thickBot="1">
      <c r="A26" s="138"/>
      <c r="B26" s="140"/>
      <c r="C26" s="126" t="s">
        <v>29</v>
      </c>
      <c r="D26" s="126"/>
      <c r="E26" s="126"/>
      <c r="F26" s="126"/>
      <c r="G26" s="127">
        <f>SUM(G16:G25)</f>
        <v>241</v>
      </c>
      <c r="H26" s="128"/>
      <c r="I26" s="104"/>
    </row>
    <row r="27" spans="1:9" ht="15.75" thickBot="1">
      <c r="A27" s="141"/>
      <c r="B27" s="142"/>
      <c r="C27" s="129"/>
      <c r="D27" s="129"/>
      <c r="E27" s="129"/>
      <c r="F27" s="129"/>
      <c r="G27" s="130"/>
      <c r="H27" s="131"/>
      <c r="I27" s="132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4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+Vstup!B29</f>
        <v>Jana Ježková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+Vstup!C29</f>
        <v>Bobule Baf Štíhlouš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+Vstup!D29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+Vstup!E29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6</v>
      </c>
      <c r="F16" s="47">
        <f>IF((C8="OBZ"),(Vstup!S7),IF((C8="OB1"),(Vstup!S25),IF((C8="OB2"),(Vstup!S43),IF((C8="OB3"),(Vstup!S61)))))</f>
        <v>3</v>
      </c>
      <c r="G16" s="48">
        <f>E16*F16</f>
        <v>18</v>
      </c>
      <c r="H16" s="14">
        <f t="shared" ref="H16:H25" si="0">IF(D16=0,E16*2,D16+E16)/2</f>
        <v>6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8.5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17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+Vstup!B30</f>
        <v>Dostálová Karla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+Vstup!C30</f>
        <v>Darwin z Lodice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+Vstup!D30</f>
        <v>austr. Kelpie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+Vstup!E30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t="shared" ref="H16:H25" si="0">IF(D16=0,E16*2,D16+E16)/2</f>
        <v>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0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0</v>
      </c>
      <c r="F24" s="36">
        <f>IF((C8="OBZ"),(Vstup!S15),IF((C8="OB1"),(Vstup!S33),IF((C8="OB2"),(Vstup!S51),IF((C8="OB3"),(Vstup!S69)))))</f>
        <v>4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+Vstup!B31</f>
        <v>Kvasnicová Jarmila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+Vstup!C31</f>
        <v>Berry Bohemia Checko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+Vstup!D31</f>
        <v>AUO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+Vstup!E31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262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8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9.5</v>
      </c>
      <c r="F20" s="36">
        <f>IF((C8="OBZ"),(Vstup!S11),IF((C8="OB1"),(Vstup!S29),IF((C8="OB2"),(Vstup!S47),IF((C8="OB3"),(Vstup!S65)))))</f>
        <v>4</v>
      </c>
      <c r="G20" s="34">
        <f t="shared" si="1"/>
        <v>38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7.5</v>
      </c>
      <c r="F23" s="36">
        <f>IF((C8="OBZ"),(Vstup!S14),IF((C8="OB1"),(Vstup!S32),IF((C8="OB2"),(Vstup!S50),IF((C8="OB3"),(Vstup!S68)))))</f>
        <v>4</v>
      </c>
      <c r="G23" s="34">
        <f t="shared" si="1"/>
        <v>30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6.5</v>
      </c>
      <c r="F24" s="36">
        <f>IF((C8="OBZ"),(Vstup!S15),IF((C8="OB1"),(Vstup!S33),IF((C8="OB2"),(Vstup!S51),IF((C8="OB3"),(Vstup!S69)))))</f>
        <v>4</v>
      </c>
      <c r="G24" s="34">
        <f t="shared" si="1"/>
        <v>26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262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+Vstup!B32</f>
        <v>Horáčková Daniela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+Vstup!C32</f>
        <v>Felicity Čierna Hviezda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+Vstup!D32</f>
        <v>BSP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+Vstup!E32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103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5</v>
      </c>
      <c r="F18" s="36">
        <f>IF((C8="OBZ"),(Vstup!S9),IF((C8="OB1"),(Vstup!S27),IF((C8="OB2"),(Vstup!S45),IF((C8="OB3"),(Vstup!S63)))))</f>
        <v>3</v>
      </c>
      <c r="G18" s="34">
        <f>E18*F18</f>
        <v>15</v>
      </c>
      <c r="H18" s="14">
        <f t="shared" si="0"/>
        <v>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0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6.5</v>
      </c>
      <c r="F23" s="36">
        <f>IF((C8="OBZ"),(Vstup!S14),IF((C8="OB1"),(Vstup!S32),IF((C8="OB2"),(Vstup!S50),IF((C8="OB3"),(Vstup!S68)))))</f>
        <v>4</v>
      </c>
      <c r="G23" s="34">
        <f t="shared" si="1"/>
        <v>26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6</v>
      </c>
      <c r="F24" s="36">
        <f>IF((C8="OBZ"),(Vstup!S15),IF((C8="OB1"),(Vstup!S33),IF((C8="OB2"),(Vstup!S51),IF((C8="OB3"),(Vstup!S69)))))</f>
        <v>4</v>
      </c>
      <c r="G24" s="34">
        <f t="shared" si="1"/>
        <v>24</v>
      </c>
      <c r="H24" s="14">
        <f t="shared" si="0"/>
        <v>6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103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+Vstup!B33</f>
        <v>Holešová Táňa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+Vstup!C33</f>
        <v>Contra la Corriente Velmond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+Vstup!D33</f>
        <v>briard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+Vstup!E33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230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7.5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7</v>
      </c>
      <c r="F20" s="36">
        <f>IF((C8="OBZ"),(Vstup!S11),IF((C8="OB1"),(Vstup!S29),IF((C8="OB2"),(Vstup!S47),IF((C8="OB3"),(Vstup!S65)))))</f>
        <v>4</v>
      </c>
      <c r="G20" s="34">
        <f t="shared" si="1"/>
        <v>28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10</v>
      </c>
      <c r="F21" s="36">
        <f>IF((C8="OBZ"),(Vstup!S12),IF((C8="OB1"),(Vstup!S30),IF((C8="OB2"),(Vstup!S48),IF((C8="OB3"),(Vstup!S66)))))</f>
        <v>4</v>
      </c>
      <c r="G21" s="34">
        <f t="shared" si="1"/>
        <v>40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0</v>
      </c>
      <c r="F24" s="36">
        <f>IF((C8="OBZ"),(Vstup!S15),IF((C8="OB1"),(Vstup!S33),IF((C8="OB2"),(Vstup!S51),IF((C8="OB3"),(Vstup!S69)))))</f>
        <v>4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+Vstup!B34</f>
        <v>Jakubowski Tomasz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+Vstup!C34</f>
        <v>Boogie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+Vstup!D34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+Vstup!E34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248.5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9.5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10</v>
      </c>
      <c r="F21" s="36">
        <f>IF((C8="OBZ"),(Vstup!S12),IF((C8="OB1"),(Vstup!S30),IF((C8="OB2"),(Vstup!S48),IF((C8="OB3"),(Vstup!S66)))))</f>
        <v>4</v>
      </c>
      <c r="G21" s="34">
        <f t="shared" si="1"/>
        <v>40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9.5</v>
      </c>
      <c r="F24" s="36">
        <f>IF((C8="OBZ"),(Vstup!S15),IF((C8="OB1"),(Vstup!S33),IF((C8="OB2"),(Vstup!S51),IF((C8="OB3"),(Vstup!S69)))))</f>
        <v>4</v>
      </c>
      <c r="G24" s="34">
        <f t="shared" si="1"/>
        <v>38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+Vstup!B35</f>
        <v>Staropražská Hana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+Vstup!C35</f>
        <v>Alka z Granátové zahrady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+Vstup!D35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+Vstup!E35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192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7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21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7</v>
      </c>
      <c r="F20" s="36">
        <f>IF((C8="OBZ"),(Vstup!S11),IF((C8="OB1"),(Vstup!S29),IF((C8="OB2"),(Vstup!S47),IF((C8="OB3"),(Vstup!S65)))))</f>
        <v>4</v>
      </c>
      <c r="G20" s="34">
        <f t="shared" si="1"/>
        <v>28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6</v>
      </c>
      <c r="F24" s="36">
        <f>IF((C8="OBZ"),(Vstup!S15),IF((C8="OB1"),(Vstup!S33),IF((C8="OB2"),(Vstup!S51),IF((C8="OB3"),(Vstup!S69)))))</f>
        <v>4</v>
      </c>
      <c r="G24" s="34">
        <f t="shared" si="1"/>
        <v>24</v>
      </c>
      <c r="H24" s="14">
        <f t="shared" si="0"/>
        <v>6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+Vstup!B36</f>
        <v>Śliwerska Magdalena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+Vstup!C36</f>
        <v>Lucka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+Vstup!D36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+Vstup!E36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272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9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9</v>
      </c>
      <c r="F20" s="36">
        <f>IF((C8="OBZ"),(Vstup!S11),IF((C8="OB1"),(Vstup!S29),IF((C8="OB2"),(Vstup!S47),IF((C8="OB3"),(Vstup!S65)))))</f>
        <v>4</v>
      </c>
      <c r="G20" s="34">
        <f t="shared" si="1"/>
        <v>36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9.5</v>
      </c>
      <c r="F21" s="36">
        <f>IF((C8="OBZ"),(Vstup!S12),IF((C8="OB1"),(Vstup!S30),IF((C8="OB2"),(Vstup!S48),IF((C8="OB3"),(Vstup!S66)))))</f>
        <v>4</v>
      </c>
      <c r="G21" s="34">
        <f t="shared" si="1"/>
        <v>38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9</v>
      </c>
      <c r="F24" s="36">
        <f>IF((C8="OBZ"),(Vstup!S15),IF((C8="OB1"),(Vstup!S33),IF((C8="OB2"),(Vstup!S51),IF((C8="OB3"),(Vstup!S69)))))</f>
        <v>4</v>
      </c>
      <c r="G24" s="34">
        <f t="shared" si="1"/>
        <v>36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272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+Vstup!B37</f>
        <v>Stemmerová Lucia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+Vstup!C37</f>
        <v>Anima Free to Run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+Vstup!D37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+Vstup!E37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215.5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9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5.5</v>
      </c>
      <c r="F21" s="36">
        <f>IF((C8="OBZ"),(Vstup!S12),IF((C8="OB1"),(Vstup!S30),IF((C8="OB2"),(Vstup!S48),IF((C8="OB3"),(Vstup!S66)))))</f>
        <v>4</v>
      </c>
      <c r="G21" s="34">
        <f t="shared" si="1"/>
        <v>22</v>
      </c>
      <c r="H21" s="14">
        <f t="shared" si="0"/>
        <v>5.5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10</v>
      </c>
      <c r="F23" s="36">
        <f>IF((C8="OBZ"),(Vstup!S14),IF((C8="OB1"),(Vstup!S32),IF((C8="OB2"),(Vstup!S50),IF((C8="OB3"),(Vstup!S68)))))</f>
        <v>4</v>
      </c>
      <c r="G23" s="34">
        <f t="shared" si="1"/>
        <v>40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9.5</v>
      </c>
      <c r="F24" s="36">
        <f>IF((C8="OBZ"),(Vstup!S15),IF((C8="OB1"),(Vstup!S33),IF((C8="OB2"),(Vstup!S51),IF((C8="OB3"),(Vstup!S69)))))</f>
        <v>4</v>
      </c>
      <c r="G24" s="34">
        <f t="shared" si="1"/>
        <v>38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+Vstup!B38</f>
        <v>Koubková Eva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+Vstup!C38</f>
        <v>Hottie GrAnt Bohemia Alké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+Vstup!D38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+Vstup!E38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226.5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8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9</v>
      </c>
      <c r="F20" s="36">
        <f>IF((C8="OBZ"),(Vstup!S11),IF((C8="OB1"),(Vstup!S29),IF((C8="OB2"),(Vstup!S47),IF((C8="OB3"),(Vstup!S65)))))</f>
        <v>4</v>
      </c>
      <c r="G20" s="34">
        <f t="shared" si="1"/>
        <v>36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9</v>
      </c>
      <c r="F21" s="36">
        <f>IF((C8="OBZ"),(Vstup!S12),IF((C8="OB1"),(Vstup!S30),IF((C8="OB2"),(Vstup!S48),IF((C8="OB3"),(Vstup!S66)))))</f>
        <v>4</v>
      </c>
      <c r="G21" s="34">
        <f t="shared" si="1"/>
        <v>36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6.5</v>
      </c>
      <c r="F22" s="36">
        <f>IF((C8="OBZ"),(Vstup!S13),IF((C8="OB1"),(Vstup!S31),IF((C8="OB2"),(Vstup!S49),IF((C8="OB3"),(Vstup!S67)))))</f>
        <v>3</v>
      </c>
      <c r="G22" s="34">
        <f t="shared" si="1"/>
        <v>19.5</v>
      </c>
      <c r="H22" s="14">
        <f t="shared" si="0"/>
        <v>6.5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5.5</v>
      </c>
      <c r="F24" s="36">
        <f>IF((C8="OBZ"),(Vstup!S15),IF((C8="OB1"),(Vstup!S33),IF((C8="OB2"),(Vstup!S51),IF((C8="OB3"),(Vstup!S69)))))</f>
        <v>4</v>
      </c>
      <c r="G24" s="34">
        <f t="shared" si="1"/>
        <v>22</v>
      </c>
      <c r="H24" s="14">
        <f t="shared" si="0"/>
        <v>5.5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8" workbookViewId="0">
      <selection activeCell="C23" sqref="C23:D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</f>
        <v>Polická Romana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</f>
        <v>Bazalka Bessy Ferusvesper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</f>
        <v>norfolk teriér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233.5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5</v>
      </c>
      <c r="F16" s="47">
        <f>IF((C8="OBZ"),(Vstup!S7),IF((C8="OB1"),(Vstup!S25),IF((C8="OB2"),(Vstup!S43),IF((C8="OB3"),(Vstup!S61)))))</f>
        <v>3</v>
      </c>
      <c r="G16" s="48">
        <f>E16*F16</f>
        <v>15</v>
      </c>
      <c r="H16" s="14">
        <f t="shared" ref="H16:H25" si="0">IF(D16=0,E16*2,D16+E16)/2</f>
        <v>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10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10</v>
      </c>
      <c r="F21" s="36">
        <f>IF((C8="OBZ"),(Vstup!S12),IF((C8="OB1"),(Vstup!S30),IF((C8="OB2"),(Vstup!S48),IF((C8="OB3"),(Vstup!S66)))))</f>
        <v>2</v>
      </c>
      <c r="G21" s="34">
        <f t="shared" si="1"/>
        <v>20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10</v>
      </c>
      <c r="F23" s="36">
        <f>IF((C8="OBZ"),(Vstup!S14),IF((C8="OB1"),(Vstup!S32),IF((C8="OB2"),(Vstup!S50),IF((C8="OB3"),(Vstup!S68)))))</f>
        <v>4</v>
      </c>
      <c r="G23" s="34">
        <f t="shared" si="1"/>
        <v>40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+Vstup!B39</f>
        <v>Rozová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+Vstup!C39</f>
        <v>Rebel Amis z Roznetu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+Vstup!D39</f>
        <v>KM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+Vstup!E39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169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t="shared" ref="H16:H25" si="0">IF(D16=0,E16*2,D16+E16)/2</f>
        <v>6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Odložení do stoje a do sedu za chůze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Směrový aport</v>
      </c>
      <c r="D19" s="262"/>
      <c r="E19" s="25">
        <v>6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18</v>
      </c>
      <c r="H19" s="14">
        <f t="shared" si="0"/>
        <v>6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Pachové rozlišování</v>
      </c>
      <c r="D20" s="262"/>
      <c r="E20" s="25">
        <v>5</v>
      </c>
      <c r="F20" s="36">
        <f>IF((C8="OBZ"),(Vstup!S11),IF((C8="OB1"),(Vstup!S29),IF((C8="OB2"),(Vstup!S47),IF((C8="OB3"),(Vstup!S65)))))</f>
        <v>4</v>
      </c>
      <c r="G20" s="34">
        <f t="shared" si="1"/>
        <v>20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Vyslání do čtverce</v>
      </c>
      <c r="D21" s="262"/>
      <c r="E21" s="25">
        <v>6</v>
      </c>
      <c r="F21" s="36">
        <f>IF((C8="OBZ"),(Vstup!S12),IF((C8="OB1"),(Vstup!S30),IF((C8="OB2"),(Vstup!S48),IF((C8="OB3"),(Vstup!S66)))))</f>
        <v>4</v>
      </c>
      <c r="G21" s="34">
        <f t="shared" si="1"/>
        <v>24</v>
      </c>
      <c r="H21" s="14">
        <f t="shared" si="0"/>
        <v>6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Aport se skokem přes překážku</v>
      </c>
      <c r="D22" s="262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Ovladatelnost na dálku</v>
      </c>
      <c r="D23" s="262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Přivolání se zastavením</v>
      </c>
      <c r="D24" s="262"/>
      <c r="E24" s="25">
        <v>8.5</v>
      </c>
      <c r="F24" s="36">
        <f>IF((C8="OBZ"),(Vstup!S15),IF((C8="OB1"),(Vstup!S33),IF((C8="OB2"),(Vstup!S51),IF((C8="OB3"),(Vstup!S69)))))</f>
        <v>4</v>
      </c>
      <c r="G24" s="34">
        <f t="shared" si="1"/>
        <v>34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169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+Vstup!B40</f>
        <v>Rozová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+Vstup!C40</f>
        <v>Queen Daggi z Roznetu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+Vstup!D40</f>
        <v>KM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+Vstup!E40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186.5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9.5</v>
      </c>
      <c r="F17" s="36">
        <f>IF((C8="OBZ"),(Vstup!S8),IF((C8="OB1"),(Vstup!S26),IF((C8="OB2"),(Vstup!S44),IF((C8="OB3"),(Vstup!S62)))))</f>
        <v>2</v>
      </c>
      <c r="G17" s="34">
        <f>E17*F17</f>
        <v>19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0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5</v>
      </c>
      <c r="F24" s="36">
        <f>IF((C8="OBZ"),(Vstup!S15),IF((C8="OB1"),(Vstup!S33),IF((C8="OB2"),(Vstup!S51),IF((C8="OB3"),(Vstup!S69)))))</f>
        <v>4</v>
      </c>
      <c r="G24" s="34">
        <f t="shared" si="1"/>
        <v>20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9.5</v>
      </c>
      <c r="F25" s="49">
        <f>IF((C8="OBZ"),(Vstup!S16),IF((C8="OB1"),(Vstup!S34),IF((C8="OB2"),(Vstup!S52),IF((C8="OB3"),(Vstup!S70)))))</f>
        <v>4</v>
      </c>
      <c r="G25" s="35">
        <f>E25*F25</f>
        <v>38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+Vstup!B41</f>
        <v>Škultéty Radek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+Vstup!C41</f>
        <v>Blackie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+Vstup!D41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+Vstup!E41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258.5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9.5</v>
      </c>
      <c r="F17" s="36">
        <f>IF((C8="OBZ"),(Vstup!S8),IF((C8="OB1"),(Vstup!S26),IF((C8="OB2"),(Vstup!S44),IF((C8="OB3"),(Vstup!S62)))))</f>
        <v>2</v>
      </c>
      <c r="G17" s="34">
        <f>E17*F17</f>
        <v>19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7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21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9</v>
      </c>
      <c r="F22" s="36">
        <f>IF((C8="OBZ"),(Vstup!S13),IF((C8="OB1"),(Vstup!S31),IF((C8="OB2"),(Vstup!S49),IF((C8="OB3"),(Vstup!S67)))))</f>
        <v>4</v>
      </c>
      <c r="G22" s="34">
        <f t="shared" si="1"/>
        <v>36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8</v>
      </c>
      <c r="F24" s="36">
        <f>IF((C8="OBZ"),(Vstup!S15),IF((C8="OB1"),(Vstup!S33),IF((C8="OB2"),(Vstup!S51),IF((C8="OB3"),(Vstup!S69)))))</f>
        <v>4</v>
      </c>
      <c r="G24" s="34">
        <f t="shared" si="1"/>
        <v>32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5</v>
      </c>
      <c r="F25" s="49">
        <f>IF((C8="OBZ"),(Vstup!S16),IF((C8="OB1"),(Vstup!S34),IF((C8="OB2"),(Vstup!S52),IF((C8="OB3"),(Vstup!S70)))))</f>
        <v>4</v>
      </c>
      <c r="G25" s="35">
        <f>E25*F25</f>
        <v>20</v>
      </c>
      <c r="H25" s="14">
        <f t="shared" si="0"/>
        <v>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258.5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+Vstup!B42</f>
        <v>Richterová Ladislava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+Vstup!C42</f>
        <v>Cat Ballow Hardy Horde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+Vstup!D42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+Vstup!E42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293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t="shared" ref="H16:H25" si="0">IF(D16=0,E16*2,D16+E16)/2</f>
        <v>9.5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7</v>
      </c>
      <c r="F17" s="36">
        <f>IF((C8="OBZ"),(Vstup!S8),IF((C8="OB1"),(Vstup!S26),IF((C8="OB2"),(Vstup!S44),IF((C8="OB3"),(Vstup!S62)))))</f>
        <v>2</v>
      </c>
      <c r="G17" s="34">
        <f>E17*F17</f>
        <v>14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9.5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10</v>
      </c>
      <c r="F22" s="36">
        <f>IF((C8="OBZ"),(Vstup!S13),IF((C8="OB1"),(Vstup!S31),IF((C8="OB2"),(Vstup!S49),IF((C8="OB3"),(Vstup!S67)))))</f>
        <v>4</v>
      </c>
      <c r="G22" s="34">
        <f t="shared" si="1"/>
        <v>40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9</v>
      </c>
      <c r="F24" s="36">
        <f>IF((C8="OBZ"),(Vstup!S15),IF((C8="OB1"),(Vstup!S33),IF((C8="OB2"),(Vstup!S51),IF((C8="OB3"),(Vstup!S69)))))</f>
        <v>4</v>
      </c>
      <c r="G24" s="34">
        <f t="shared" si="1"/>
        <v>36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8</v>
      </c>
      <c r="F25" s="49">
        <f>IF((C8="OBZ"),(Vstup!S16),IF((C8="OB1"),(Vstup!S34),IF((C8="OB2"),(Vstup!S52),IF((C8="OB3"),(Vstup!S70)))))</f>
        <v>4</v>
      </c>
      <c r="G25" s="35">
        <f>E25*F25</f>
        <v>32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4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+Vstup!B43</f>
        <v>Čápová Blanka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+Vstup!C43</f>
        <v>Arabela Windy Luck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+Vstup!D43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+Vstup!E43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177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0</v>
      </c>
      <c r="F17" s="36">
        <f>IF((C8="OBZ"),(Vstup!S8),IF((C8="OB1"),(Vstup!S26),IF((C8="OB2"),(Vstup!S44),IF((C8="OB3"),(Vstup!S62)))))</f>
        <v>2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9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6</v>
      </c>
      <c r="F21" s="36">
        <f>IF((C8="OBZ"),(Vstup!S12),IF((C8="OB1"),(Vstup!S30),IF((C8="OB2"),(Vstup!S48),IF((C8="OB3"),(Vstup!S66)))))</f>
        <v>3</v>
      </c>
      <c r="G21" s="34">
        <f t="shared" si="1"/>
        <v>18</v>
      </c>
      <c r="H21" s="14">
        <f t="shared" si="0"/>
        <v>6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5</v>
      </c>
      <c r="F23" s="36">
        <f>IF((C8="OBZ"),(Vstup!S14),IF((C8="OB1"),(Vstup!S32),IF((C8="OB2"),(Vstup!S50),IF((C8="OB3"),(Vstup!S68)))))</f>
        <v>3</v>
      </c>
      <c r="G23" s="34">
        <f t="shared" si="1"/>
        <v>15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9</v>
      </c>
      <c r="F24" s="36">
        <f>IF((C8="OBZ"),(Vstup!S15),IF((C8="OB1"),(Vstup!S33),IF((C8="OB2"),(Vstup!S51),IF((C8="OB3"),(Vstup!S69)))))</f>
        <v>4</v>
      </c>
      <c r="G24" s="34">
        <f t="shared" si="1"/>
        <v>36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0</v>
      </c>
      <c r="F25" s="49">
        <f>IF((C8="OBZ"),(Vstup!S16),IF((C8="OB1"),(Vstup!S34),IF((C8="OB2"),(Vstup!S52),IF((C8="OB3"),(Vstup!S70)))))</f>
        <v>4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177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+Vstup!B44</f>
        <v>Koubková Eva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+Vstup!C44</f>
        <v>Liz Bohemia Alké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+Vstup!D44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+Vstup!E44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153.5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7.5</v>
      </c>
      <c r="F16" s="47">
        <f>IF((C8="OBZ"),(Vstup!S7),IF((C8="OB1"),(Vstup!S25),IF((C8="OB2"),(Vstup!S43),IF((C8="OB3"),(Vstup!S61)))))</f>
        <v>3</v>
      </c>
      <c r="G16" s="48">
        <f>E16*F16</f>
        <v>22.5</v>
      </c>
      <c r="H16" s="14">
        <f t="shared" ref="H16:H25" si="0">IF(D16=0,E16*2,D16+E16)/2</f>
        <v>7.5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0</v>
      </c>
      <c r="F17" s="36">
        <f>IF((C8="OBZ"),(Vstup!S8),IF((C8="OB1"),(Vstup!S26),IF((C8="OB2"),(Vstup!S44),IF((C8="OB3"),(Vstup!S62)))))</f>
        <v>2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7.5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8.5</v>
      </c>
      <c r="F22" s="36">
        <f>IF((C8="OBZ"),(Vstup!S13),IF((C8="OB1"),(Vstup!S31),IF((C8="OB2"),(Vstup!S49),IF((C8="OB3"),(Vstup!S67)))))</f>
        <v>4</v>
      </c>
      <c r="G22" s="34">
        <f t="shared" si="1"/>
        <v>34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0</v>
      </c>
      <c r="F24" s="36">
        <f>IF((C8="OBZ"),(Vstup!S15),IF((C8="OB1"),(Vstup!S33),IF((C8="OB2"),(Vstup!S51),IF((C8="OB3"),(Vstup!S69)))))</f>
        <v>4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7</v>
      </c>
      <c r="F25" s="49">
        <f>IF((C8="OBZ"),(Vstup!S16),IF((C8="OB1"),(Vstup!S34),IF((C8="OB2"),(Vstup!S52),IF((C8="OB3"),(Vstup!S70)))))</f>
        <v>4</v>
      </c>
      <c r="G25" s="35">
        <f>E25*F25</f>
        <v>28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M16" sqref="M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+Vstup!B45</f>
        <v>Peierová Jitka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+Vstup!C45</f>
        <v>Dancer von der Herbordsburg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+Vstup!D45</f>
        <v>pudl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+Vstup!E45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234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8</v>
      </c>
      <c r="F17" s="36">
        <f>IF((C8="OBZ"),(Vstup!S8),IF((C8="OB1"),(Vstup!S26),IF((C8="OB2"),(Vstup!S44),IF((C8="OB3"),(Vstup!S62)))))</f>
        <v>2</v>
      </c>
      <c r="G17" s="34">
        <f>E17*F17</f>
        <v>16</v>
      </c>
      <c r="H17" s="14">
        <f t="shared" si="0"/>
        <v>8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6.5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19.5</v>
      </c>
      <c r="H19" s="14">
        <f t="shared" si="0"/>
        <v>6.5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9</v>
      </c>
      <c r="F22" s="36">
        <f>IF((C8="OBZ"),(Vstup!S13),IF((C8="OB1"),(Vstup!S31),IF((C8="OB2"),(Vstup!S49),IF((C8="OB3"),(Vstup!S67)))))</f>
        <v>4</v>
      </c>
      <c r="G22" s="34">
        <f t="shared" si="1"/>
        <v>36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7.5</v>
      </c>
      <c r="F24" s="36">
        <f>IF((C8="OBZ"),(Vstup!S15),IF((C8="OB1"),(Vstup!S33),IF((C8="OB2"),(Vstup!S51),IF((C8="OB3"),(Vstup!S69)))))</f>
        <v>4</v>
      </c>
      <c r="G24" s="34">
        <f t="shared" si="1"/>
        <v>30</v>
      </c>
      <c r="H24" s="14">
        <f t="shared" si="0"/>
        <v>7.5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5</v>
      </c>
      <c r="F25" s="49">
        <f>IF((C8="OBZ"),(Vstup!S16),IF((C8="OB1"),(Vstup!S34),IF((C8="OB2"),(Vstup!S52),IF((C8="OB3"),(Vstup!S70)))))</f>
        <v>4</v>
      </c>
      <c r="G25" s="35">
        <f>E25*F25</f>
        <v>20</v>
      </c>
      <c r="H25" s="14">
        <f t="shared" si="0"/>
        <v>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+Vstup!B46</f>
        <v>Kracíková Vilemína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+Vstup!C46</f>
        <v>Dargo Novterpod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+Vstup!D46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+Vstup!E46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166.5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t="shared" ref="H16:H25" si="0">IF(D16=0,E16*2,D16+E16)/2</f>
        <v>7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8</v>
      </c>
      <c r="F17" s="36">
        <f>IF((C8="OBZ"),(Vstup!S8),IF((C8="OB1"),(Vstup!S26),IF((C8="OB2"),(Vstup!S44),IF((C8="OB3"),(Vstup!S62)))))</f>
        <v>2</v>
      </c>
      <c r="G17" s="34">
        <f>E17*F17</f>
        <v>16</v>
      </c>
      <c r="H17" s="14">
        <f t="shared" si="0"/>
        <v>8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6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18</v>
      </c>
      <c r="H19" s="14">
        <f t="shared" si="0"/>
        <v>6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8.5</v>
      </c>
      <c r="F21" s="36">
        <f>IF((C8="OBZ"),(Vstup!S12),IF((C8="OB1"),(Vstup!S30),IF((C8="OB2"),(Vstup!S48),IF((C8="OB3"),(Vstup!S66)))))</f>
        <v>3</v>
      </c>
      <c r="G21" s="34">
        <f t="shared" si="1"/>
        <v>25.5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6</v>
      </c>
      <c r="F22" s="36">
        <f>IF((C8="OBZ"),(Vstup!S13),IF((C8="OB1"),(Vstup!S31),IF((C8="OB2"),(Vstup!S49),IF((C8="OB3"),(Vstup!S67)))))</f>
        <v>4</v>
      </c>
      <c r="G22" s="34">
        <f t="shared" si="1"/>
        <v>24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6.5</v>
      </c>
      <c r="F24" s="36">
        <f>IF((C8="OBZ"),(Vstup!S15),IF((C8="OB1"),(Vstup!S33),IF((C8="OB2"),(Vstup!S51),IF((C8="OB3"),(Vstup!S69)))))</f>
        <v>4</v>
      </c>
      <c r="G24" s="34">
        <f t="shared" si="1"/>
        <v>26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0</v>
      </c>
      <c r="F25" s="49">
        <f>IF((C8="OBZ"),(Vstup!S16),IF((C8="OB1"),(Vstup!S34),IF((C8="OB2"),(Vstup!S52),IF((C8="OB3"),(Vstup!S70)))))</f>
        <v>4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166.5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+Vstup!B47</f>
        <v>Jakubowski Tomasz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+Vstup!C47</f>
        <v>Lola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+Vstup!D47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+Vstup!E47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298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9.5</v>
      </c>
      <c r="F17" s="36">
        <f>IF((C8="OBZ"),(Vstup!S8),IF((C8="OB1"),(Vstup!S26),IF((C8="OB2"),(Vstup!S44),IF((C8="OB3"),(Vstup!S62)))))</f>
        <v>2</v>
      </c>
      <c r="G17" s="34">
        <f>E17*F17</f>
        <v>19</v>
      </c>
      <c r="H17" s="14">
        <f t="shared" si="0"/>
        <v>9.5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10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6</v>
      </c>
      <c r="F21" s="36">
        <f>IF((C8="OBZ"),(Vstup!S12),IF((C8="OB1"),(Vstup!S30),IF((C8="OB2"),(Vstup!S48),IF((C8="OB3"),(Vstup!S66)))))</f>
        <v>3</v>
      </c>
      <c r="G21" s="34">
        <f t="shared" si="1"/>
        <v>18</v>
      </c>
      <c r="H21" s="14">
        <f t="shared" si="0"/>
        <v>6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10</v>
      </c>
      <c r="F22" s="36">
        <f>IF((C8="OBZ"),(Vstup!S13),IF((C8="OB1"),(Vstup!S31),IF((C8="OB2"),(Vstup!S49),IF((C8="OB3"),(Vstup!S67)))))</f>
        <v>4</v>
      </c>
      <c r="G22" s="34">
        <f t="shared" si="1"/>
        <v>40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10</v>
      </c>
      <c r="F24" s="36">
        <f>IF((C8="OBZ"),(Vstup!S15),IF((C8="OB1"),(Vstup!S33),IF((C8="OB2"),(Vstup!S51),IF((C8="OB3"),(Vstup!S69)))))</f>
        <v>4</v>
      </c>
      <c r="G24" s="34">
        <f t="shared" si="1"/>
        <v>40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10</v>
      </c>
      <c r="F25" s="49">
        <f>IF((C8="OBZ"),(Vstup!S16),IF((C8="OB1"),(Vstup!S34),IF((C8="OB2"),(Vstup!S52),IF((C8="OB3"),(Vstup!S70)))))</f>
        <v>4</v>
      </c>
      <c r="G25" s="35">
        <f>E25*F25</f>
        <v>40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+Vstup!B48</f>
        <v>Vojkovská Kristýna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+Vstup!C48</f>
        <v>Never Never Land Va Va Voom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+Vstup!D48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+Vstup!E48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292.5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9</v>
      </c>
      <c r="F17" s="36">
        <f>IF((C8="OBZ"),(Vstup!S8),IF((C8="OB1"),(Vstup!S26),IF((C8="OB2"),(Vstup!S44),IF((C8="OB3"),(Vstup!S62)))))</f>
        <v>2</v>
      </c>
      <c r="G17" s="34">
        <f>E17*F17</f>
        <v>18</v>
      </c>
      <c r="H17" s="14">
        <f t="shared" si="0"/>
        <v>9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9.5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6</v>
      </c>
      <c r="F20" s="36">
        <f>IF((C8="OBZ"),(Vstup!S11),IF((C8="OB1"),(Vstup!S29),IF((C8="OB2"),(Vstup!S47),IF((C8="OB3"),(Vstup!S65)))))</f>
        <v>3</v>
      </c>
      <c r="G20" s="34">
        <f t="shared" si="1"/>
        <v>18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10</v>
      </c>
      <c r="F22" s="36">
        <f>IF((C8="OBZ"),(Vstup!S13),IF((C8="OB1"),(Vstup!S31),IF((C8="OB2"),(Vstup!S49),IF((C8="OB3"),(Vstup!S67)))))</f>
        <v>4</v>
      </c>
      <c r="G22" s="34">
        <f t="shared" si="1"/>
        <v>40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10</v>
      </c>
      <c r="F24" s="36">
        <f>IF((C8="OBZ"),(Vstup!S15),IF((C8="OB1"),(Vstup!S33),IF((C8="OB2"),(Vstup!S51),IF((C8="OB3"),(Vstup!S69)))))</f>
        <v>4</v>
      </c>
      <c r="G24" s="34">
        <f t="shared" si="1"/>
        <v>40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10</v>
      </c>
      <c r="F25" s="49">
        <f>IF((C8="OBZ"),(Vstup!S16),IF((C8="OB1"),(Vstup!S34),IF((C8="OB2"),(Vstup!S52),IF((C8="OB3"),(Vstup!S70)))))</f>
        <v>4</v>
      </c>
      <c r="G25" s="35">
        <f>E25*F25</f>
        <v>40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292.5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</f>
        <v>Šamánková Tamara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</f>
        <v>Bard Dream Maronna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</f>
        <v>am. Kokr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162.5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6</v>
      </c>
      <c r="F16" s="47">
        <f>IF((C8="OBZ"),(Vstup!S7),IF((C8="OB1"),(Vstup!S25),IF((C8="OB2"),(Vstup!S43),IF((C8="OB3"),(Vstup!S61)))))</f>
        <v>3</v>
      </c>
      <c r="G16" s="48">
        <f>E16*F16</f>
        <v>18</v>
      </c>
      <c r="H16" s="14">
        <f t="shared" ref="H16:H25" si="0">IF(D16=0,E16*2,D16+E16)/2</f>
        <v>6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10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</v>
      </c>
      <c r="F21" s="36">
        <f>IF((C8="OBZ"),(Vstup!S12),IF((C8="OB1"),(Vstup!S30),IF((C8="OB2"),(Vstup!S48),IF((C8="OB3"),(Vstup!S66)))))</f>
        <v>2</v>
      </c>
      <c r="G21" s="34">
        <f t="shared" si="1"/>
        <v>16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162.5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4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+Vstup!B49</f>
        <v>Gabrielová Lucie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+Vstup!C49</f>
        <v>TYH Conalls Joy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+Vstup!D49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+Vstup!E49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291.5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10</v>
      </c>
      <c r="F17" s="36">
        <f>IF((C8="OBZ"),(Vstup!S8),IF((C8="OB1"),(Vstup!S26),IF((C8="OB2"),(Vstup!S44),IF((C8="OB3"),(Vstup!S62)))))</f>
        <v>2</v>
      </c>
      <c r="G17" s="34">
        <f>E17*F17</f>
        <v>20</v>
      </c>
      <c r="H17" s="14">
        <f t="shared" si="0"/>
        <v>10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8.5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10</v>
      </c>
      <c r="F22" s="36">
        <f>IF((C8="OBZ"),(Vstup!S13),IF((C8="OB1"),(Vstup!S31),IF((C8="OB2"),(Vstup!S49),IF((C8="OB3"),(Vstup!S67)))))</f>
        <v>4</v>
      </c>
      <c r="G22" s="34">
        <f t="shared" si="1"/>
        <v>40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9.5</v>
      </c>
      <c r="F24" s="36">
        <f>IF((C8="OBZ"),(Vstup!S15),IF((C8="OB1"),(Vstup!S33),IF((C8="OB2"),(Vstup!S51),IF((C8="OB3"),(Vstup!S69)))))</f>
        <v>4</v>
      </c>
      <c r="G24" s="34">
        <f t="shared" si="1"/>
        <v>38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9</v>
      </c>
      <c r="F25" s="49">
        <f>IF((C8="OBZ"),(Vstup!S16),IF((C8="OB1"),(Vstup!S34),IF((C8="OB2"),(Vstup!S52),IF((C8="OB3"),(Vstup!S70)))))</f>
        <v>4</v>
      </c>
      <c r="G25" s="35">
        <f>E25*F25</f>
        <v>36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+Vstup!B50</f>
        <v>Richterová Ladislava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+Vstup!C50</f>
        <v>Belle Viktoria Hola Hopa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+Vstup!D50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+Vstup!E50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236.5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8</v>
      </c>
      <c r="F17" s="36">
        <f>IF((C8="OBZ"),(Vstup!S8),IF((C8="OB1"),(Vstup!S26),IF((C8="OB2"),(Vstup!S44),IF((C8="OB3"),(Vstup!S62)))))</f>
        <v>2</v>
      </c>
      <c r="G17" s="34">
        <f>E17*F17</f>
        <v>16</v>
      </c>
      <c r="H17" s="14">
        <f t="shared" si="0"/>
        <v>8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9.5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6</v>
      </c>
      <c r="F22" s="36">
        <f>IF((C8="OBZ"),(Vstup!S13),IF((C8="OB1"),(Vstup!S31),IF((C8="OB2"),(Vstup!S49),IF((C8="OB3"),(Vstup!S67)))))</f>
        <v>4</v>
      </c>
      <c r="G22" s="34">
        <f t="shared" si="1"/>
        <v>24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9</v>
      </c>
      <c r="F24" s="36">
        <f>IF((C8="OBZ"),(Vstup!S15),IF((C8="OB1"),(Vstup!S33),IF((C8="OB2"),(Vstup!S51),IF((C8="OB3"),(Vstup!S69)))))</f>
        <v>4</v>
      </c>
      <c r="G24" s="34">
        <f t="shared" si="1"/>
        <v>36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6</v>
      </c>
      <c r="F25" s="49">
        <f>IF((C8="OBZ"),(Vstup!S16),IF((C8="OB1"),(Vstup!S34),IF((C8="OB2"),(Vstup!S52),IF((C8="OB3"),(Vstup!S70)))))</f>
        <v>4</v>
      </c>
      <c r="G25" s="35">
        <f>E25*F25</f>
        <v>24</v>
      </c>
      <c r="H25" s="14">
        <f t="shared" si="0"/>
        <v>6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10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+Vstup!B51</f>
        <v>Procházková Jitka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+Vstup!C51</f>
        <v>Angelic Face Running Free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+Vstup!D51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+Vstup!E51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290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vsedě ve skupině</v>
      </c>
      <c r="D16" s="260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t="shared" ref="H16:H25" si="0">IF(D16=0,E16*2,D16+E16)/2</f>
        <v>8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Odložení vleže ve skupině</v>
      </c>
      <c r="D17" s="261"/>
      <c r="E17" s="25">
        <v>8.5</v>
      </c>
      <c r="F17" s="36">
        <f>IF((C8="OBZ"),(Vstup!S8),IF((C8="OB1"),(Vstup!S26),IF((C8="OB2"),(Vstup!S44),IF((C8="OB3"),(Vstup!S62)))))</f>
        <v>2</v>
      </c>
      <c r="G17" s="34">
        <f>E17*F17</f>
        <v>17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Chůze u nohy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za pochodu</v>
      </c>
      <c r="D19" s="262"/>
      <c r="E19" s="25">
        <v>10</v>
      </c>
      <c r="F19" s="36">
        <f>IF((C8="OBZ"),(Vstup!S10),IF((C8="OB1"),(Vstup!S28),IF((C8="OB2"),(Vstup!S46),IF((C8="OB3"),(Vstup!S64)))))</f>
        <v>3</v>
      </c>
      <c r="G19" s="34">
        <f t="shared" ref="G19:G24" si="1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>Směrový aport</v>
      </c>
      <c r="D20" s="26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Pachové rozlišování</v>
      </c>
      <c r="D21" s="262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Vyslání do čtverce</v>
      </c>
      <c r="D22" s="262"/>
      <c r="E22" s="25">
        <v>10</v>
      </c>
      <c r="F22" s="36">
        <f>IF((C8="OBZ"),(Vstup!S13),IF((C8="OB1"),(Vstup!S31),IF((C8="OB2"),(Vstup!S49),IF((C8="OB3"),(Vstup!S67)))))</f>
        <v>4</v>
      </c>
      <c r="G22" s="34">
        <f t="shared" si="1"/>
        <v>40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>Aport přes překážku</v>
      </c>
      <c r="D23" s="262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Ovladatelnost na dálku</v>
      </c>
      <c r="D24" s="262"/>
      <c r="E24" s="25">
        <v>9.5</v>
      </c>
      <c r="F24" s="36">
        <f>IF((C8="OBZ"),(Vstup!S15),IF((C8="OB1"),(Vstup!S33),IF((C8="OB2"),(Vstup!S51),IF((C8="OB3"),(Vstup!S69)))))</f>
        <v>4</v>
      </c>
      <c r="G24" s="34">
        <f t="shared" si="1"/>
        <v>38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Přivolání</v>
      </c>
      <c r="D25" s="263"/>
      <c r="E25" s="29">
        <v>7.5</v>
      </c>
      <c r="F25" s="49">
        <f>IF((C8="OBZ"),(Vstup!S16),IF((C8="OB1"),(Vstup!S34),IF((C8="OB2"),(Vstup!S52),IF((C8="OB3"),(Vstup!S70)))))</f>
        <v>4</v>
      </c>
      <c r="G25" s="35">
        <f>E25*F25</f>
        <v>30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+Vstup!B5</f>
        <v>Dvořáková Květa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</f>
        <v>Mix Up Memory Fort Fox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</f>
        <v>šeltie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208.5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t="shared" ref="H16:H25" si="0">IF(D16=0,E16*2,D16+E16)/2</f>
        <v>9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10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8.5</v>
      </c>
      <c r="F21" s="36">
        <f>IF((C8="OBZ"),(Vstup!S12),IF((C8="OB1"),(Vstup!S30),IF((C8="OB2"),(Vstup!S48),IF((C8="OB3"),(Vstup!S66)))))</f>
        <v>2</v>
      </c>
      <c r="G21" s="34">
        <f t="shared" si="1"/>
        <v>17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</v>
      </c>
      <c r="F23" s="36">
        <f>IF((C8="OBZ"),(Vstup!S14),IF((C8="OB1"),(Vstup!S32),IF((C8="OB2"),(Vstup!S50),IF((C8="OB3"),(Vstup!S68)))))</f>
        <v>4</v>
      </c>
      <c r="G23" s="34">
        <f t="shared" si="1"/>
        <v>36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6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+Vstup!B6</f>
        <v>Koubková Leona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+Vstup!C6</f>
        <v>Jupík z La-Ni-Lu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+Vstup!D6</f>
        <v>něm. Špic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147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t="shared" ref="H16:H25" si="0">IF(D16=0,E16*2,D16+E16)/2</f>
        <v>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7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14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</v>
      </c>
      <c r="F21" s="36">
        <f>IF((C8="OBZ"),(Vstup!S12),IF((C8="OB1"),(Vstup!S30),IF((C8="OB2"),(Vstup!S48),IF((C8="OB3"),(Vstup!S66)))))</f>
        <v>2</v>
      </c>
      <c r="G21" s="34">
        <f t="shared" si="1"/>
        <v>18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147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7" workbookViewId="0">
      <selection activeCell="K17" sqref="K17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+Vstup!B7</f>
        <v>Škultéty Radek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+Vstup!C7</f>
        <v>Devil´s Why Sub Tilia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+Vstup!D7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258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t="shared" ref="H16:H25" si="0">IF(D16=0,E16*2,D16+E16)/2</f>
        <v>10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19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9.5</v>
      </c>
      <c r="F21" s="36">
        <f>IF((C8="OBZ"),(Vstup!S12),IF((C8="OB1"),(Vstup!S30),IF((C8="OB2"),(Vstup!S48),IF((C8="OB3"),(Vstup!S66)))))</f>
        <v>2</v>
      </c>
      <c r="G21" s="34">
        <f t="shared" si="1"/>
        <v>19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258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9" workbookViewId="0">
      <selection activeCell="E26" sqref="E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4" t="s">
        <v>23</v>
      </c>
      <c r="B1" s="55" t="s">
        <v>22</v>
      </c>
      <c r="C1" s="56" t="str">
        <f>+Vstup!I1</f>
        <v>Klub 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Mistrovství republiky Brno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41958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+Vstup!B8</f>
        <v>Lerchová Andrea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+Vstup!C8</f>
        <v>Idea Dea Czech rea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+Vstup!D8</f>
        <v>BSP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Lucie Gabrielová, Iveta Skalická</v>
      </c>
      <c r="D10" s="255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6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Richterová, Zamykalová</v>
      </c>
      <c r="D12" s="257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215.5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2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8" t="s">
        <v>1</v>
      </c>
      <c r="D15" s="259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2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60" t="str">
        <f>IF((C8="OBZ"),(Vstup!P7),IF((C8="OB1"),(Vstup!P25),IF((C8="OB2"),(Vstup!P43),IF((C8="OB3"),(Vstup!P61)))))</f>
        <v>Odložení vleže ve skupině</v>
      </c>
      <c r="D16" s="260"/>
      <c r="E16" s="32">
        <v>5</v>
      </c>
      <c r="F16" s="47">
        <f>IF((C8="OBZ"),(Vstup!S7),IF((C8="OB1"),(Vstup!S25),IF((C8="OB2"),(Vstup!S43),IF((C8="OB3"),(Vstup!S61)))))</f>
        <v>3</v>
      </c>
      <c r="G16" s="48">
        <f>E16*F16</f>
        <v>15</v>
      </c>
      <c r="H16" s="14">
        <f t="shared" ref="H16:H25" si="0">IF(D16=0,E16*2,D16+E16)/2</f>
        <v>5</v>
      </c>
      <c r="I16" s="60"/>
    </row>
    <row r="17" spans="1:9" ht="14.25" customHeight="1">
      <c r="A17" s="72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1" t="str">
        <f>IF((C8="OBZ"),(Vstup!P8),IF((C8="OB1"),(Vstup!P26),IF((C8="OB2"),(Vstup!P44),IF((C8="OB3"),(Vstup!P62)))))</f>
        <v>Chůze u nohy</v>
      </c>
      <c r="D17" s="261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2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62" t="str">
        <f>IF((C8="OBZ"),(Vstup!P9),IF((C8="OB1"),(Vstup!P27),IF((C8="OB2"),(Vstup!P45),IF((C8="OB3"),(Vstup!P63)))))</f>
        <v>Skok přes překážku</v>
      </c>
      <c r="D18" s="262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62" t="str">
        <f>IF((C8="OBZ"),(Vstup!P10),IF((C8="OB1"),(Vstup!P28),IF((C8="OB2"),(Vstup!P46),IF((C8="OB3"),(Vstup!P64)))))</f>
        <v>Odložení do stoje za chůze</v>
      </c>
      <c r="D19" s="262"/>
      <c r="E19" s="25">
        <v>9.5</v>
      </c>
      <c r="F19" s="36">
        <f>IF((C8="OBZ"),(Vstup!S10),IF((C8="OB1"),(Vstup!S28),IF((C8="OB2"),(Vstup!S46),IF((C8="OB3"),(Vstup!S64)))))</f>
        <v>2</v>
      </c>
      <c r="G19" s="34">
        <f t="shared" ref="G19:G24" si="1">E19*F19</f>
        <v>19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62" t="str">
        <f>IF((C8="OBZ"),(Vstup!P11),IF((C8="OB1"),(Vstup!P29),IF((C8="OB2"),(Vstup!P47),IF((C8="OB3"),(Vstup!P65)))))</f>
        <v xml:space="preserve">Přivolání </v>
      </c>
      <c r="D20" s="262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62" t="str">
        <f>IF((C8="OBZ"),(Vstup!P12),IF((C8="OB1"),(Vstup!P30),IF((C8="OB2"),(Vstup!P48),IF((C8="OB3"),(Vstup!P66)))))</f>
        <v>Odložení do sedu za chůze</v>
      </c>
      <c r="D21" s="262"/>
      <c r="E21" s="25">
        <v>10</v>
      </c>
      <c r="F21" s="36">
        <f>IF((C8="OBZ"),(Vstup!S12),IF((C8="OB1"),(Vstup!S30),IF((C8="OB2"),(Vstup!S48),IF((C8="OB3"),(Vstup!S66)))))</f>
        <v>2</v>
      </c>
      <c r="G21" s="34">
        <f t="shared" si="1"/>
        <v>20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62" t="str">
        <f>IF((C8="OBZ"),(Vstup!P13),IF((C8="OB1"),(Vstup!P31),IF((C8="OB2"),(Vstup!P49),IF((C8="OB3"),(Vstup!P67)))))</f>
        <v>Ovladatelnost na dálku</v>
      </c>
      <c r="D22" s="26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62" t="str">
        <f>IF((C8="OBZ"),(Vstup!P14),IF((C8="OB1"),(Vstup!P32),IF((C8="OB2"),(Vstup!P50),IF((C8="OB3"),(Vstup!P68)))))</f>
        <v xml:space="preserve">Vyslání do čtverce </v>
      </c>
      <c r="D23" s="262"/>
      <c r="E23" s="25">
        <v>9.5</v>
      </c>
      <c r="F23" s="36">
        <f>IF((C8="OBZ"),(Vstup!S14),IF((C8="OB1"),(Vstup!S32),IF((C8="OB2"),(Vstup!S50),IF((C8="OB3"),(Vstup!S68)))))</f>
        <v>4</v>
      </c>
      <c r="G23" s="34">
        <f t="shared" si="1"/>
        <v>38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62" t="str">
        <f>IF((C8="OBZ"),(Vstup!P15),IF((C8="OB1"),(Vstup!P33),IF((C8="OB2"),(Vstup!P51),IF((C8="OB3"),(Vstup!P69)))))</f>
        <v>Aport</v>
      </c>
      <c r="D24" s="26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63" t="str">
        <f>IF((C8="OBZ"),(Vstup!P16),IF((C8="OB1"),(Vstup!P34),IF((C8="OB2"),(Vstup!P52),IF((C8="OB3"),(Vstup!P70)))))</f>
        <v>Všeobecný dojem</v>
      </c>
      <c r="D25" s="26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52</vt:i4>
      </vt:variant>
    </vt:vector>
  </HeadingPairs>
  <TitlesOfParts>
    <vt:vector size="52" baseType="lpstr">
      <vt:lpstr>Vstup</vt:lpstr>
      <vt:lpstr>výsledkovka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</dc:creator>
  <cp:lastModifiedBy>Berka</cp:lastModifiedBy>
  <cp:lastPrinted>2014-11-15T21:03:43Z</cp:lastPrinted>
  <dcterms:created xsi:type="dcterms:W3CDTF">2008-04-17T16:02:38Z</dcterms:created>
  <dcterms:modified xsi:type="dcterms:W3CDTF">2015-01-22T17:18:14Z</dcterms:modified>
</cp:coreProperties>
</file>