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ca\Desktop\akce 2022\"/>
    </mc:Choice>
  </mc:AlternateContent>
  <xr:revisionPtr revIDLastSave="0" documentId="8_{7A645CC1-2C71-4C9F-A8F1-70C273870C48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20" yWindow="-120" windowWidth="29040" windowHeight="15840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" l="1"/>
  <c r="G32" i="3"/>
  <c r="G35" i="3"/>
  <c r="G36" i="3"/>
  <c r="G39" i="3"/>
  <c r="G40" i="3"/>
  <c r="G43" i="3"/>
  <c r="G44" i="3"/>
  <c r="G47" i="3"/>
  <c r="G48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M13" i="3" s="1"/>
  <c r="E14" i="3"/>
  <c r="E15" i="3"/>
  <c r="E16" i="3"/>
  <c r="E17" i="3"/>
  <c r="L17" i="3" s="1"/>
  <c r="E18" i="3"/>
  <c r="E19" i="3"/>
  <c r="E20" i="3"/>
  <c r="E21" i="3"/>
  <c r="E22" i="3"/>
  <c r="E23" i="3"/>
  <c r="E24" i="3"/>
  <c r="E25" i="3"/>
  <c r="E26" i="3"/>
  <c r="M26" i="3" s="1"/>
  <c r="E27" i="3"/>
  <c r="E28" i="3"/>
  <c r="E29" i="3"/>
  <c r="G29" i="3" s="1"/>
  <c r="E30" i="3"/>
  <c r="G30" i="3" s="1"/>
  <c r="E31" i="3"/>
  <c r="E32" i="3"/>
  <c r="E33" i="3"/>
  <c r="G33" i="3" s="1"/>
  <c r="E34" i="3"/>
  <c r="M34" i="3" s="1"/>
  <c r="E35" i="3"/>
  <c r="E36" i="3"/>
  <c r="E37" i="3"/>
  <c r="G37" i="3" s="1"/>
  <c r="E38" i="3"/>
  <c r="G38" i="3" s="1"/>
  <c r="E39" i="3"/>
  <c r="E40" i="3"/>
  <c r="E41" i="3"/>
  <c r="N41" i="3" s="1"/>
  <c r="E42" i="3"/>
  <c r="N42" i="3" s="1"/>
  <c r="E43" i="3"/>
  <c r="L43" i="3" s="1"/>
  <c r="E44" i="3"/>
  <c r="E45" i="3"/>
  <c r="G45" i="3" s="1"/>
  <c r="E46" i="3"/>
  <c r="G46" i="3" s="1"/>
  <c r="E47" i="3"/>
  <c r="E48" i="3"/>
  <c r="E49" i="3"/>
  <c r="N49" i="3" s="1"/>
  <c r="E50" i="3"/>
  <c r="K50" i="3" s="1"/>
  <c r="E51" i="3"/>
  <c r="E4" i="3"/>
  <c r="E5" i="3"/>
  <c r="E6" i="3"/>
  <c r="M6" i="3" s="1"/>
  <c r="E7" i="3"/>
  <c r="E8" i="3"/>
  <c r="E9" i="3"/>
  <c r="E10" i="3"/>
  <c r="M10" i="3" s="1"/>
  <c r="M11" i="3"/>
  <c r="E3" i="3"/>
  <c r="E2" i="3"/>
  <c r="C27" i="53"/>
  <c r="C27" i="52"/>
  <c r="C27" i="45"/>
  <c r="C27" i="41"/>
  <c r="C27" i="40"/>
  <c r="C27" i="37"/>
  <c r="C27" i="33"/>
  <c r="C27" i="32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C13" i="51"/>
  <c r="C19" i="51" s="1"/>
  <c r="C12" i="51"/>
  <c r="C11" i="51"/>
  <c r="C10" i="51"/>
  <c r="C9" i="51"/>
  <c r="C5" i="51"/>
  <c r="C4" i="51"/>
  <c r="C3" i="5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C21" i="47"/>
  <c r="C13" i="47"/>
  <c r="F19" i="47" s="1"/>
  <c r="H19" i="47" s="1"/>
  <c r="C12" i="47"/>
  <c r="C11" i="47"/>
  <c r="C10" i="47"/>
  <c r="C9" i="47"/>
  <c r="C5" i="47"/>
  <c r="C4" i="47"/>
  <c r="C3" i="47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C18" i="44"/>
  <c r="C13" i="44"/>
  <c r="F26" i="44" s="1"/>
  <c r="H26" i="44" s="1"/>
  <c r="C12" i="44"/>
  <c r="C11" i="44"/>
  <c r="C10" i="44"/>
  <c r="C9" i="44"/>
  <c r="C5" i="44"/>
  <c r="C4" i="44"/>
  <c r="C3" i="44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27" i="39" s="1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13" i="36"/>
  <c r="F26" i="36" s="1"/>
  <c r="I26" i="36" s="1"/>
  <c r="C12" i="36"/>
  <c r="C11" i="36"/>
  <c r="C10" i="36"/>
  <c r="C9" i="36"/>
  <c r="C5" i="36"/>
  <c r="C4" i="36"/>
  <c r="C3" i="36"/>
  <c r="C13" i="35"/>
  <c r="C27" i="35" s="1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7" i="32"/>
  <c r="C5" i="32"/>
  <c r="C4" i="32"/>
  <c r="C3" i="32"/>
  <c r="C13" i="31"/>
  <c r="C27" i="31" s="1"/>
  <c r="C12" i="31"/>
  <c r="C11" i="31"/>
  <c r="C10" i="31"/>
  <c r="C9" i="31"/>
  <c r="C5" i="31"/>
  <c r="C4" i="31"/>
  <c r="C3" i="31"/>
  <c r="C13" i="30"/>
  <c r="F26" i="30" s="1"/>
  <c r="H26" i="30" s="1"/>
  <c r="C12" i="30"/>
  <c r="C11" i="30"/>
  <c r="C10" i="30"/>
  <c r="C9" i="30"/>
  <c r="C5" i="30"/>
  <c r="C4" i="30"/>
  <c r="C3" i="30"/>
  <c r="C13" i="29"/>
  <c r="C27" i="29" s="1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27" i="23" s="1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27" i="21" s="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27" i="19" s="1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27" i="17" s="1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27" i="11" s="1"/>
  <c r="C12" i="11"/>
  <c r="C11" i="11"/>
  <c r="C10" i="11"/>
  <c r="C9" i="11"/>
  <c r="C5" i="11"/>
  <c r="C4" i="11"/>
  <c r="C3" i="11"/>
  <c r="C13" i="10"/>
  <c r="C27" i="10" s="1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27" i="8" s="1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9" i="5" s="1"/>
  <c r="C12" i="5"/>
  <c r="C11" i="5"/>
  <c r="C10" i="5"/>
  <c r="C9" i="5"/>
  <c r="C5" i="5"/>
  <c r="C4" i="5"/>
  <c r="C3" i="5"/>
  <c r="C13" i="4"/>
  <c r="C27" i="4" s="1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48"/>
  <c r="D14" i="47"/>
  <c r="D14" i="46"/>
  <c r="D14" i="44"/>
  <c r="D14" i="41"/>
  <c r="D14" i="40"/>
  <c r="D14" i="35"/>
  <c r="D14" i="34"/>
  <c r="D14" i="33"/>
  <c r="D14" i="32"/>
  <c r="D14" i="31"/>
  <c r="D14" i="24"/>
  <c r="D14" i="14"/>
  <c r="D14" i="12"/>
  <c r="D14" i="10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19" i="3"/>
  <c r="L15" i="3"/>
  <c r="M7" i="3"/>
  <c r="M3" i="3"/>
  <c r="F25" i="30" l="1"/>
  <c r="I25" i="30" s="1"/>
  <c r="F22" i="51"/>
  <c r="I22" i="51" s="1"/>
  <c r="D14" i="9"/>
  <c r="D14" i="13"/>
  <c r="D14" i="30"/>
  <c r="D14" i="43"/>
  <c r="L38" i="3"/>
  <c r="C25" i="30"/>
  <c r="E17" i="44"/>
  <c r="D7" i="44" s="1"/>
  <c r="F21" i="46"/>
  <c r="I21" i="46" s="1"/>
  <c r="F24" i="50"/>
  <c r="I24" i="50" s="1"/>
  <c r="C7" i="51"/>
  <c r="C27" i="12"/>
  <c r="C27" i="36"/>
  <c r="C27" i="44"/>
  <c r="C27" i="48"/>
  <c r="C27" i="14"/>
  <c r="C27" i="49"/>
  <c r="D14" i="11"/>
  <c r="D14" i="16"/>
  <c r="I26" i="44"/>
  <c r="D14" i="50"/>
  <c r="C25" i="32"/>
  <c r="C26" i="36"/>
  <c r="C23" i="43"/>
  <c r="C7" i="44"/>
  <c r="F20" i="44"/>
  <c r="I20" i="44" s="1"/>
  <c r="F22" i="47"/>
  <c r="I22" i="47" s="1"/>
  <c r="F19" i="51"/>
  <c r="I19" i="51" s="1"/>
  <c r="C22" i="52"/>
  <c r="C27" i="30"/>
  <c r="C27" i="34"/>
  <c r="C27" i="38"/>
  <c r="C27" i="42"/>
  <c r="C27" i="46"/>
  <c r="C27" i="50"/>
  <c r="G50" i="3"/>
  <c r="G42" i="3"/>
  <c r="G34" i="3"/>
  <c r="F25" i="52"/>
  <c r="I25" i="52" s="1"/>
  <c r="C27" i="43"/>
  <c r="C27" i="47"/>
  <c r="C27" i="51"/>
  <c r="G49" i="3"/>
  <c r="G41" i="3"/>
  <c r="D17" i="30"/>
  <c r="C6" i="30" s="1"/>
  <c r="E17" i="30"/>
  <c r="D7" i="30" s="1"/>
  <c r="C19" i="30"/>
  <c r="C21" i="30"/>
  <c r="F26" i="29"/>
  <c r="I26" i="29" s="1"/>
  <c r="D17" i="29"/>
  <c r="C6" i="29" s="1"/>
  <c r="D14" i="29"/>
  <c r="C27" i="28"/>
  <c r="C27" i="27"/>
  <c r="C27" i="26"/>
  <c r="C27" i="24"/>
  <c r="C27" i="25"/>
  <c r="C27" i="9"/>
  <c r="C27" i="13"/>
  <c r="C27" i="15"/>
  <c r="C27" i="16"/>
  <c r="C27" i="22"/>
  <c r="C27" i="20"/>
  <c r="C27" i="18"/>
  <c r="N50" i="3"/>
  <c r="L41" i="3"/>
  <c r="M41" i="3"/>
  <c r="K49" i="3"/>
  <c r="M33" i="3"/>
  <c r="L42" i="3"/>
  <c r="M49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F18" i="51"/>
  <c r="I18" i="51" s="1"/>
  <c r="C25" i="50"/>
  <c r="F25" i="50"/>
  <c r="I25" i="50" s="1"/>
  <c r="E17" i="50"/>
  <c r="D7" i="50" s="1"/>
  <c r="C26" i="50"/>
  <c r="C18" i="50"/>
  <c r="C7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7" i="45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7" i="41"/>
  <c r="C19" i="41"/>
  <c r="C7" i="40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C7" i="30"/>
  <c r="C18" i="30"/>
  <c r="C26" i="30"/>
  <c r="F20" i="30"/>
  <c r="I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C7" i="38"/>
  <c r="C7" i="39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7" i="48"/>
  <c r="C18" i="48"/>
  <c r="C25" i="48"/>
  <c r="C7" i="49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7" i="42"/>
  <c r="C18" i="42"/>
  <c r="C25" i="42"/>
  <c r="C7" i="43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7" i="34"/>
  <c r="C18" i="34"/>
  <c r="C25" i="34"/>
  <c r="C7" i="36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7" i="52"/>
  <c r="C18" i="52"/>
  <c r="F24" i="52"/>
  <c r="C21" i="53"/>
  <c r="C22" i="38"/>
  <c r="C18" i="38"/>
  <c r="C19" i="39"/>
  <c r="D14" i="2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7" i="46"/>
  <c r="C18" i="46"/>
  <c r="C25" i="46"/>
  <c r="C7" i="47"/>
  <c r="C19" i="47"/>
  <c r="C21" i="48"/>
  <c r="F22" i="49"/>
  <c r="D17" i="50"/>
  <c r="C6" i="50" s="1"/>
  <c r="C23" i="50"/>
  <c r="D17" i="51"/>
  <c r="C6" i="51" s="1"/>
  <c r="C25" i="51"/>
  <c r="F18" i="52"/>
  <c r="C25" i="52"/>
  <c r="C7" i="53"/>
  <c r="C25" i="53"/>
  <c r="D14" i="19"/>
  <c r="G26" i="42"/>
  <c r="G26" i="36"/>
  <c r="D6" i="50"/>
  <c r="G24" i="50"/>
  <c r="C23" i="29"/>
  <c r="N7" i="3"/>
  <c r="C19" i="23"/>
  <c r="C7" i="23"/>
  <c r="M9" i="3"/>
  <c r="N10" i="3"/>
  <c r="C7" i="18"/>
  <c r="D14" i="18"/>
  <c r="L18" i="3"/>
  <c r="C24" i="13"/>
  <c r="C22" i="12"/>
  <c r="C22" i="10"/>
  <c r="C23" i="10"/>
  <c r="C25" i="10"/>
  <c r="D17" i="10"/>
  <c r="C6" i="10" s="1"/>
  <c r="C26" i="10"/>
  <c r="E17" i="10"/>
  <c r="C7" i="10"/>
  <c r="C18" i="10"/>
  <c r="C19" i="10"/>
  <c r="C22" i="9"/>
  <c r="K23" i="3"/>
  <c r="C19" i="7"/>
  <c r="D14" i="7"/>
  <c r="C21" i="5"/>
  <c r="C22" i="5"/>
  <c r="C23" i="5"/>
  <c r="C25" i="5"/>
  <c r="D17" i="5"/>
  <c r="C6" i="5" s="1"/>
  <c r="C26" i="5"/>
  <c r="E17" i="5"/>
  <c r="C7" i="5"/>
  <c r="C18" i="5"/>
  <c r="D17" i="4"/>
  <c r="C6" i="4" s="1"/>
  <c r="E17" i="4"/>
  <c r="C7" i="4"/>
  <c r="C19" i="4"/>
  <c r="C21" i="4"/>
  <c r="I19" i="47"/>
  <c r="H27" i="51"/>
  <c r="H26" i="38"/>
  <c r="H25" i="30"/>
  <c r="G25" i="30" s="1"/>
  <c r="H25" i="32"/>
  <c r="H24" i="50"/>
  <c r="H22" i="43"/>
  <c r="H20" i="34"/>
  <c r="L35" i="3"/>
  <c r="N43" i="3"/>
  <c r="M51" i="3"/>
  <c r="N51" i="3"/>
  <c r="L47" i="3"/>
  <c r="M35" i="3"/>
  <c r="K31" i="3"/>
  <c r="M47" i="3"/>
  <c r="L31" i="3"/>
  <c r="N8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K30" i="3"/>
  <c r="L33" i="3"/>
  <c r="L46" i="3"/>
  <c r="H27" i="41"/>
  <c r="H26" i="42"/>
  <c r="H26" i="36"/>
  <c r="I24" i="44"/>
  <c r="G24" i="44" s="1"/>
  <c r="H20" i="52"/>
  <c r="H26" i="48"/>
  <c r="H26" i="34"/>
  <c r="H26" i="45"/>
  <c r="H19" i="41"/>
  <c r="C25" i="26"/>
  <c r="D14" i="26"/>
  <c r="C25" i="23"/>
  <c r="E17" i="23"/>
  <c r="D6" i="23" s="1"/>
  <c r="D17" i="21"/>
  <c r="C6" i="21" s="1"/>
  <c r="E17" i="21"/>
  <c r="C7" i="21"/>
  <c r="C21" i="20"/>
  <c r="D14" i="20"/>
  <c r="C19" i="19"/>
  <c r="C25" i="19"/>
  <c r="D17" i="18"/>
  <c r="C6" i="18" s="1"/>
  <c r="E17" i="18"/>
  <c r="D6" i="18" s="1"/>
  <c r="C26" i="18"/>
  <c r="C7" i="29"/>
  <c r="E17" i="29"/>
  <c r="F19" i="29"/>
  <c r="C21" i="29"/>
  <c r="F21" i="29"/>
  <c r="F23" i="29"/>
  <c r="C21" i="28"/>
  <c r="C23" i="28"/>
  <c r="C25" i="28"/>
  <c r="C23" i="27"/>
  <c r="D14" i="15"/>
  <c r="C25" i="15"/>
  <c r="C19" i="15"/>
  <c r="D17" i="14"/>
  <c r="C6" i="14" s="1"/>
  <c r="E17" i="14"/>
  <c r="C7" i="14"/>
  <c r="C26" i="14"/>
  <c r="G26" i="40"/>
  <c r="G26" i="48"/>
  <c r="E17" i="13"/>
  <c r="C19" i="13"/>
  <c r="C23" i="12"/>
  <c r="C25" i="12"/>
  <c r="D17" i="12"/>
  <c r="C6" i="12" s="1"/>
  <c r="C26" i="12"/>
  <c r="E17" i="12"/>
  <c r="C7" i="12"/>
  <c r="C18" i="12"/>
  <c r="C19" i="12"/>
  <c r="C23" i="9"/>
  <c r="C25" i="9"/>
  <c r="D17" i="9"/>
  <c r="C6" i="9" s="1"/>
  <c r="C7" i="9"/>
  <c r="E17" i="9"/>
  <c r="C18" i="9"/>
  <c r="C19" i="9"/>
  <c r="D17" i="8"/>
  <c r="C6" i="8" s="1"/>
  <c r="E17" i="8"/>
  <c r="C7" i="8"/>
  <c r="C19" i="8"/>
  <c r="C21" i="8"/>
  <c r="C23" i="8"/>
  <c r="D14" i="8"/>
  <c r="C25" i="8"/>
  <c r="C21" i="7"/>
  <c r="C22" i="7"/>
  <c r="C23" i="7"/>
  <c r="C25" i="7"/>
  <c r="D17" i="7"/>
  <c r="C6" i="7" s="1"/>
  <c r="C26" i="7"/>
  <c r="C7" i="7"/>
  <c r="E17" i="7"/>
  <c r="C18" i="7"/>
  <c r="D17" i="6"/>
  <c r="C6" i="6" s="1"/>
  <c r="E17" i="6"/>
  <c r="C7" i="6"/>
  <c r="C19" i="6"/>
  <c r="C21" i="6"/>
  <c r="C23" i="6"/>
  <c r="D17" i="28"/>
  <c r="C6" i="28" s="1"/>
  <c r="C7" i="28"/>
  <c r="E17" i="28"/>
  <c r="C25" i="27"/>
  <c r="D17" i="27"/>
  <c r="C6" i="27" s="1"/>
  <c r="C7" i="27"/>
  <c r="E17" i="27"/>
  <c r="C19" i="27"/>
  <c r="D17" i="26"/>
  <c r="C6" i="26" s="1"/>
  <c r="C7" i="26"/>
  <c r="E17" i="26"/>
  <c r="C19" i="26"/>
  <c r="C21" i="26"/>
  <c r="D17" i="25"/>
  <c r="C6" i="25" s="1"/>
  <c r="E17" i="25"/>
  <c r="C7" i="25"/>
  <c r="C19" i="25"/>
  <c r="C21" i="25"/>
  <c r="C23" i="25"/>
  <c r="D17" i="24"/>
  <c r="C6" i="24" s="1"/>
  <c r="E17" i="24"/>
  <c r="C7" i="24"/>
  <c r="C19" i="24"/>
  <c r="C21" i="24"/>
  <c r="C23" i="24"/>
  <c r="C25" i="24"/>
  <c r="D17" i="23"/>
  <c r="C6" i="23" s="1"/>
  <c r="C21" i="23"/>
  <c r="D17" i="22"/>
  <c r="C6" i="22" s="1"/>
  <c r="C7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C7" i="20"/>
  <c r="E17" i="20"/>
  <c r="C18" i="20"/>
  <c r="D17" i="19"/>
  <c r="C6" i="19" s="1"/>
  <c r="C7" i="19"/>
  <c r="E17" i="19"/>
  <c r="C21" i="19"/>
  <c r="C23" i="19"/>
  <c r="C18" i="18"/>
  <c r="N6" i="3"/>
  <c r="C19" i="18"/>
  <c r="C21" i="18"/>
  <c r="C22" i="18"/>
  <c r="C23" i="18"/>
  <c r="C7" i="17"/>
  <c r="E17" i="17"/>
  <c r="C20" i="17"/>
  <c r="D14" i="17"/>
  <c r="C23" i="17"/>
  <c r="C25" i="17"/>
  <c r="C22" i="16"/>
  <c r="C23" i="16"/>
  <c r="C25" i="16"/>
  <c r="D17" i="16"/>
  <c r="C6" i="16" s="1"/>
  <c r="C26" i="16"/>
  <c r="C7" i="16"/>
  <c r="E17" i="16"/>
  <c r="C18" i="16"/>
  <c r="D17" i="15"/>
  <c r="C6" i="15" s="1"/>
  <c r="C7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C7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C7" i="13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7" i="31"/>
  <c r="C19" i="31"/>
  <c r="C25" i="31"/>
  <c r="F22" i="33"/>
  <c r="C7" i="35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7" i="33"/>
  <c r="C19" i="33"/>
  <c r="C25" i="33"/>
  <c r="F22" i="35"/>
  <c r="C7" i="37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G20" i="44" l="1"/>
  <c r="G26" i="44"/>
  <c r="D7" i="48"/>
  <c r="D6" i="44"/>
  <c r="G25" i="44"/>
  <c r="H19" i="51"/>
  <c r="G21" i="48"/>
  <c r="H25" i="40"/>
  <c r="H25" i="52"/>
  <c r="H22" i="47"/>
  <c r="G26" i="50"/>
  <c r="G24" i="48"/>
  <c r="G21" i="36"/>
  <c r="G25" i="50"/>
  <c r="H26" i="49"/>
  <c r="H21" i="48"/>
  <c r="H25" i="44"/>
  <c r="H21" i="40"/>
  <c r="H26" i="29"/>
  <c r="G26" i="29" s="1"/>
  <c r="D7" i="18"/>
  <c r="H18" i="45"/>
  <c r="H20" i="32"/>
  <c r="H26" i="33"/>
  <c r="H24" i="38"/>
  <c r="H24" i="48"/>
  <c r="H27" i="47"/>
  <c r="H26" i="47"/>
  <c r="H26" i="41"/>
  <c r="H22" i="41"/>
  <c r="H20" i="30"/>
  <c r="G20" i="30" s="1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G24" i="30" s="1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G19" i="37" s="1"/>
  <c r="I21" i="30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I24" i="27"/>
  <c r="H24" i="27"/>
  <c r="I27" i="35"/>
  <c r="G27" i="35" s="1"/>
  <c r="H27" i="35"/>
  <c r="I25" i="29"/>
  <c r="H25" i="29"/>
  <c r="D7" i="37"/>
  <c r="D6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3" i="30" l="1"/>
  <c r="G22" i="30"/>
  <c r="G19" i="30"/>
  <c r="G18" i="30"/>
  <c r="G27" i="30"/>
  <c r="G21" i="30"/>
  <c r="G24" i="17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8" i="30" l="1"/>
  <c r="H28" i="3" s="1"/>
  <c r="H28" i="30"/>
  <c r="D29" i="52"/>
  <c r="I50" i="3" s="1"/>
  <c r="H28" i="7"/>
  <c r="D28" i="27"/>
  <c r="H25" i="3" s="1"/>
  <c r="D28" i="29"/>
  <c r="H27" i="3" s="1"/>
  <c r="D28" i="28"/>
  <c r="H26" i="3" s="1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L7" i="3" s="1"/>
  <c r="D28" i="8"/>
  <c r="H6" i="3" s="1"/>
  <c r="L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26" l="1"/>
  <c r="I24" i="3" s="1"/>
  <c r="H24" i="3"/>
  <c r="M24" i="3" s="1"/>
  <c r="K46" i="3"/>
  <c r="H22" i="3"/>
  <c r="M22" i="3" s="1"/>
  <c r="K47" i="3"/>
  <c r="H23" i="3"/>
  <c r="M23" i="3" s="1"/>
  <c r="D29" i="23"/>
  <c r="I21" i="3" s="1"/>
  <c r="H21" i="3"/>
  <c r="M21" i="3" s="1"/>
  <c r="L3" i="3"/>
  <c r="D29" i="7"/>
  <c r="I5" i="3" s="1"/>
  <c r="H5" i="3"/>
  <c r="L5" i="3" s="1"/>
  <c r="D29" i="10"/>
  <c r="I8" i="3" s="1"/>
  <c r="H8" i="3"/>
  <c r="L8" i="3" s="1"/>
  <c r="D29" i="11"/>
  <c r="I9" i="3" s="1"/>
  <c r="H9" i="3"/>
  <c r="L9" i="3" s="1"/>
  <c r="D29" i="12"/>
  <c r="I10" i="3" s="1"/>
  <c r="H10" i="3"/>
  <c r="L10" i="3" s="1"/>
  <c r="D29" i="13"/>
  <c r="I11" i="3" s="1"/>
  <c r="H11" i="3"/>
  <c r="L11" i="3" s="1"/>
  <c r="D29" i="14"/>
  <c r="I12" i="3" s="1"/>
  <c r="H12" i="3"/>
  <c r="L12" i="3" s="1"/>
  <c r="D29" i="15"/>
  <c r="I13" i="3" s="1"/>
  <c r="H13" i="3"/>
  <c r="L13" i="3" s="1"/>
  <c r="D29" i="16"/>
  <c r="I14" i="3" s="1"/>
  <c r="H14" i="3"/>
  <c r="L14" i="3" s="1"/>
  <c r="K44" i="3"/>
  <c r="H20" i="3"/>
  <c r="K20" i="3" s="1"/>
  <c r="K43" i="3"/>
  <c r="H19" i="3"/>
  <c r="D29" i="20"/>
  <c r="I18" i="3" s="1"/>
  <c r="H18" i="3"/>
  <c r="K18" i="3" s="1"/>
  <c r="D29" i="19"/>
  <c r="I17" i="3" s="1"/>
  <c r="H17" i="3"/>
  <c r="K17" i="3" s="1"/>
  <c r="D29" i="18"/>
  <c r="I16" i="3" s="1"/>
  <c r="H16" i="3"/>
  <c r="K16" i="3" s="1"/>
  <c r="D29" i="17"/>
  <c r="I15" i="3" s="1"/>
  <c r="H15" i="3"/>
  <c r="K15" i="3" s="1"/>
  <c r="D29" i="4"/>
  <c r="I2" i="3" s="1"/>
  <c r="H2" i="3"/>
  <c r="N2" i="3" s="1"/>
  <c r="M25" i="3"/>
  <c r="H4" i="3"/>
  <c r="N4" i="3" s="1"/>
  <c r="D29" i="29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L22" i="3"/>
  <c r="K22" i="3"/>
  <c r="L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N17" i="3"/>
  <c r="M14" i="3"/>
  <c r="N14" i="3"/>
  <c r="M15" i="3"/>
  <c r="N15" i="3"/>
  <c r="L2" i="3" l="1"/>
  <c r="L4" i="3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14" i="3" l="1"/>
  <c r="C14" i="16" s="1"/>
  <c r="G4" i="3"/>
  <c r="C14" i="6" s="1"/>
  <c r="G21" i="3"/>
  <c r="C14" i="23" s="1"/>
  <c r="G24" i="3"/>
  <c r="C14" i="26" s="1"/>
  <c r="G28" i="3"/>
  <c r="G22" i="3"/>
  <c r="C14" i="24" s="1"/>
  <c r="G6" i="3"/>
  <c r="C14" i="8" s="1"/>
  <c r="G23" i="3"/>
  <c r="C14" i="25" s="1"/>
  <c r="G7" i="3"/>
  <c r="C14" i="9" s="1"/>
  <c r="G26" i="3"/>
  <c r="C14" i="28" s="1"/>
  <c r="G13" i="3"/>
  <c r="C14" i="15" s="1"/>
  <c r="G12" i="3"/>
  <c r="C14" i="14" s="1"/>
  <c r="G5" i="3"/>
  <c r="C14" i="7" s="1"/>
  <c r="G11" i="3"/>
  <c r="C14" i="13" s="1"/>
  <c r="G8" i="3"/>
  <c r="C14" i="10" s="1"/>
  <c r="G27" i="3"/>
  <c r="G10" i="3"/>
  <c r="C14" i="12" s="1"/>
  <c r="G25" i="3"/>
  <c r="C14" i="27" s="1"/>
  <c r="G9" i="3"/>
  <c r="C14" i="11" s="1"/>
  <c r="G20" i="3"/>
  <c r="C14" i="22" s="1"/>
  <c r="G19" i="3"/>
  <c r="C14" i="21" s="1"/>
  <c r="G15" i="3"/>
  <c r="C14" i="17" s="1"/>
  <c r="G17" i="3"/>
  <c r="C14" i="19" s="1"/>
  <c r="G16" i="3"/>
  <c r="C14" i="18" s="1"/>
  <c r="G18" i="3"/>
  <c r="C14" i="20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<sst xmlns="http://schemas.openxmlformats.org/spreadsheetml/2006/main" count="1421" uniqueCount="145">
  <si>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</si>
  <si>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</si>
  <si>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</si>
  <si>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</si>
  <si>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</si>
  <si>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</si>
  <si>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</si>
  <si>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</si>
  <si>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</si>
  <si>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</si>
  <si>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</si>
  <si>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</si>
  <si>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</si>
  <si>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</si>
  <si>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</si>
  <si>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</si>
  <si>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</si>
  <si>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</si>
  <si>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</si>
  <si>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</si>
  <si>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</si>
  <si>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</si>
  <si>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</si>
  <si>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</si>
  <si>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</si>
  <si>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</si>
  <si>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</si>
  <si>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</si>
  <si>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</si>
  <si>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</si>
  <si>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</si>
  <si>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</si>
  <si>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</si>
  <si>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</si>
  <si>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</si>
  <si>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</si>
  <si>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</si>
  <si>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</si>
  <si>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</si>
  <si>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</si>
  <si>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</si>
  <si>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</si>
  <si>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</si>
  <si>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</si>
  <si>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</si>
  <si>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</si>
  <si>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</si>
  <si>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</si>
  <si>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</si>
  <si>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</si>
  <si>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</si>
  <si>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</si>
  <si>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</si>
  <si>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</si>
  <si>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</si>
  <si>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</si>
  <si>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</si>
  <si>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</si>
  <si>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</si>
  <si>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</si>
  <si>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</si>
  <si>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</si>
  <si>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</si>
  <si>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</si>
  <si>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</si>
  <si>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</si>
  <si>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</si>
  <si>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</si>
  <si>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</si>
  <si>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</si>
  <si>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</si>
  <si>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</si>
  <si>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</si>
  <si>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</si>
  <si>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</si>
  <si>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</si>
  <si>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</si>
  <si>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</si>
  <si>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</si>
  <si>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</si>
  <si>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</si>
  <si>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</si>
  <si>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</si>
  <si>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</si>
  <si>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Daušová Zuzana</t>
  </si>
  <si>
    <t>Gálová Karin</t>
  </si>
  <si>
    <t>Synková Veronika</t>
  </si>
  <si>
    <t>Bela Teuta</t>
  </si>
  <si>
    <t>Jičínská Natálie</t>
  </si>
  <si>
    <t>Kohlová Marie</t>
  </si>
  <si>
    <t>Gabrielová Lucie</t>
  </si>
  <si>
    <t>Borkovec Michal</t>
  </si>
  <si>
    <t>Benešová Gabriela</t>
  </si>
  <si>
    <t>Slámová Zuzana</t>
  </si>
  <si>
    <t>Nadhajská Sabina</t>
  </si>
  <si>
    <t>Husáková Pavla</t>
  </si>
  <si>
    <t>Jakubcová Zuzana</t>
  </si>
  <si>
    <t>Kabešová Michaela</t>
  </si>
  <si>
    <t>Náhlík Simona</t>
  </si>
  <si>
    <t>Růžičková Kateřina</t>
  </si>
  <si>
    <t>Míčová Michaela</t>
  </si>
  <si>
    <t>Klecka Agata</t>
  </si>
  <si>
    <t>Pech Richard</t>
  </si>
  <si>
    <t>Vymazalová Hana</t>
  </si>
  <si>
    <t>Šírová Iva</t>
  </si>
  <si>
    <t>Bucharová Kristýna</t>
  </si>
  <si>
    <t>Florschutz Petra</t>
  </si>
  <si>
    <t>Nazareth de Alphaville Bohemia</t>
  </si>
  <si>
    <t>belgický ovčák malinois</t>
  </si>
  <si>
    <t>Persecora Kwanah</t>
  </si>
  <si>
    <t>Albus Bohemia Jites</t>
  </si>
  <si>
    <t>australský ovčák</t>
  </si>
  <si>
    <t>Bard z Mokré rokle</t>
  </si>
  <si>
    <t>Birgid Ginger Storm</t>
  </si>
  <si>
    <t>Yahoodka z Kovárny</t>
  </si>
  <si>
    <t>belgický ovčák tervueren</t>
  </si>
  <si>
    <t>Gucci vom Nilpferdhof</t>
  </si>
  <si>
    <t>Fall in Love Black Diamond River</t>
  </si>
  <si>
    <t>Gizmo Boccaro</t>
  </si>
  <si>
    <t>Joey Malanzvers</t>
  </si>
  <si>
    <t>Daboo Naiklen</t>
  </si>
  <si>
    <t>Pram Deabei</t>
  </si>
  <si>
    <t>Arrow Gratus Corde</t>
  </si>
  <si>
    <t>Flying Snitch Jolly Shadow</t>
  </si>
  <si>
    <t>Azure Sky od Půlnoční krásky</t>
  </si>
  <si>
    <t>Dexxie From Tasmanian Devils</t>
  </si>
  <si>
    <t>Amaretti Miripaws</t>
  </si>
  <si>
    <t>Docent Kascaro</t>
  </si>
  <si>
    <t>Chaim Deabei</t>
  </si>
  <si>
    <t>Balance Axarzen</t>
  </si>
  <si>
    <t>Porto Deabei</t>
  </si>
  <si>
    <t>Niky z Huckelovy vily</t>
  </si>
  <si>
    <t>Yasmine´s Scent Carcassonne Tolugo</t>
  </si>
  <si>
    <t>Bria od Morového Sloupu</t>
  </si>
  <si>
    <t>Akira Crazy Duck</t>
  </si>
  <si>
    <t xml:space="preserve">Denisa Ružová </t>
  </si>
  <si>
    <t>14.Mistrovství ČR belgických a australských ovčáků v Obedience - Brno</t>
  </si>
  <si>
    <t>3.9.2023</t>
  </si>
  <si>
    <t>Anna Musilová</t>
  </si>
  <si>
    <t>Doro Seidenschmiedt</t>
  </si>
  <si>
    <t>Denisa Ružová</t>
  </si>
  <si>
    <t>Barbora Smolková</t>
  </si>
  <si>
    <t>B´Rook Lynn Tibi Ipsi Crede</t>
  </si>
  <si>
    <t>Velmi dobře</t>
  </si>
  <si>
    <t>Ramíková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</si>
</sst>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20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3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0" fontId="19" fillId="0" borderId="18" xfId="0" applyFont="1" applyBorder="1" applyProtection="1"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í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zoomScale="70" zoomScaleNormal="70" workbookViewId="0">
      <selection activeCell="B14" sqref="B14"/>
    </sheetView>
  </sheetViews>
  <sheetFormatPr defaultRowHeight="15" x14ac:dyDescent="0.25"/>
  <cols>
    <col min="1" max="1" width="8.125" style="4" customWidth="1"/>
    <col min="2" max="2" width="25.125" style="4" customWidth="1"/>
    <col min="3" max="3" width="31.25" style="4" customWidth="1"/>
    <col min="4" max="4" width="26.75" style="4" bestFit="1" customWidth="1"/>
    <col min="5" max="5" width="8.5" style="4" customWidth="1"/>
    <col min="6" max="6" width="11" style="4" customWidth="1"/>
    <col min="7" max="7" width="8.125" style="4" customWidth="1"/>
    <col min="8" max="8" width="20.75" style="4" customWidth="1"/>
    <col min="9" max="9" width="33.625" style="4" customWidth="1"/>
    <col min="10" max="10" width="20.625" style="4" customWidth="1"/>
    <col min="11" max="11" width="33.625" style="4" customWidth="1"/>
    <col min="12" max="1025" width="8.125" style="4" customWidth="1"/>
    <col min="1026" max="1026" width="9" customWidth="1"/>
  </cols>
  <sheetData>
    <row r="1" spans="1:11" ht="60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75" x14ac:dyDescent="0.25">
      <c r="A2" s="5">
        <v>1</v>
      </c>
      <c r="B2" s="67" t="s">
        <v>84</v>
      </c>
      <c r="C2" s="67" t="s">
        <v>107</v>
      </c>
      <c r="D2" s="67" t="s">
        <v>108</v>
      </c>
      <c r="E2" s="7" t="s">
        <v>21</v>
      </c>
      <c r="F2" s="8"/>
      <c r="H2" s="9" t="s">
        <v>7</v>
      </c>
      <c r="I2" s="84" t="s">
        <v>135</v>
      </c>
      <c r="J2" s="84"/>
      <c r="K2" s="84"/>
    </row>
    <row r="3" spans="1:11" ht="15.75" x14ac:dyDescent="0.25">
      <c r="A3" s="5">
        <v>2</v>
      </c>
      <c r="B3" s="67" t="s">
        <v>85</v>
      </c>
      <c r="C3" s="67" t="s">
        <v>109</v>
      </c>
      <c r="D3" s="67" t="s">
        <v>108</v>
      </c>
      <c r="E3" s="7" t="s">
        <v>21</v>
      </c>
      <c r="F3" s="8"/>
      <c r="H3" s="10" t="s">
        <v>8</v>
      </c>
      <c r="I3" s="85" t="s">
        <v>136</v>
      </c>
      <c r="J3" s="85"/>
      <c r="K3" s="85"/>
    </row>
    <row r="4" spans="1:11" ht="16.5" thickBot="1" x14ac:dyDescent="0.3">
      <c r="A4" s="5">
        <v>3</v>
      </c>
      <c r="B4" s="67" t="s">
        <v>86</v>
      </c>
      <c r="C4" s="67" t="s">
        <v>110</v>
      </c>
      <c r="D4" s="67" t="s">
        <v>111</v>
      </c>
      <c r="E4" s="7" t="s">
        <v>21</v>
      </c>
      <c r="F4" s="8"/>
      <c r="H4" s="11" t="s">
        <v>10</v>
      </c>
      <c r="I4" s="86" t="s">
        <v>137</v>
      </c>
      <c r="J4" s="86"/>
      <c r="K4" s="86"/>
    </row>
    <row r="5" spans="1:11" ht="16.5" thickBot="1" x14ac:dyDescent="0.3">
      <c r="A5" s="5">
        <v>4</v>
      </c>
      <c r="B5" s="67" t="s">
        <v>87</v>
      </c>
      <c r="C5" s="67" t="s">
        <v>112</v>
      </c>
      <c r="D5" s="67" t="s">
        <v>108</v>
      </c>
      <c r="E5" s="7" t="s">
        <v>21</v>
      </c>
      <c r="F5" s="8"/>
    </row>
    <row r="6" spans="1:11" ht="18.75" x14ac:dyDescent="0.3">
      <c r="A6" s="5">
        <v>5</v>
      </c>
      <c r="B6" s="67" t="s">
        <v>88</v>
      </c>
      <c r="C6" s="67" t="s">
        <v>113</v>
      </c>
      <c r="D6" s="67" t="s">
        <v>108</v>
      </c>
      <c r="E6" s="7" t="s">
        <v>21</v>
      </c>
      <c r="F6" s="8"/>
      <c r="H6" s="87" t="s">
        <v>11</v>
      </c>
      <c r="I6" s="87"/>
      <c r="J6" s="87"/>
      <c r="K6" s="87"/>
    </row>
    <row r="7" spans="1:11" ht="15.75" x14ac:dyDescent="0.25">
      <c r="A7" s="5">
        <v>6</v>
      </c>
      <c r="B7" s="67" t="s">
        <v>89</v>
      </c>
      <c r="C7" s="67" t="s">
        <v>114</v>
      </c>
      <c r="D7" s="67" t="s">
        <v>115</v>
      </c>
      <c r="E7" s="7" t="s">
        <v>21</v>
      </c>
      <c r="F7" s="8"/>
      <c r="H7" s="12" t="s">
        <v>12</v>
      </c>
      <c r="I7" s="13" t="s">
        <v>138</v>
      </c>
      <c r="J7" s="14" t="s">
        <v>13</v>
      </c>
      <c r="K7" s="68" t="s">
        <v>14</v>
      </c>
    </row>
    <row r="8" spans="1:11" ht="16.5" thickBot="1" x14ac:dyDescent="0.3">
      <c r="A8" s="5">
        <v>7</v>
      </c>
      <c r="B8" s="67" t="s">
        <v>90</v>
      </c>
      <c r="C8" s="67" t="s">
        <v>142</v>
      </c>
      <c r="D8" s="67" t="s">
        <v>115</v>
      </c>
      <c r="E8" s="7" t="s">
        <v>21</v>
      </c>
      <c r="F8" s="8"/>
      <c r="H8" s="15" t="s">
        <v>15</v>
      </c>
      <c r="I8" s="16" t="s">
        <v>140</v>
      </c>
      <c r="J8" s="17" t="s">
        <v>16</v>
      </c>
      <c r="K8" s="69" t="s">
        <v>14</v>
      </c>
    </row>
    <row r="9" spans="1:11" ht="16.5" thickBot="1" x14ac:dyDescent="0.3">
      <c r="A9" s="5">
        <v>8</v>
      </c>
      <c r="B9" s="67" t="s">
        <v>91</v>
      </c>
      <c r="C9" s="67" t="s">
        <v>116</v>
      </c>
      <c r="D9" s="67" t="s">
        <v>108</v>
      </c>
      <c r="E9" s="7" t="s">
        <v>21</v>
      </c>
      <c r="F9" s="8"/>
    </row>
    <row r="10" spans="1:11" ht="18.75" x14ac:dyDescent="0.3">
      <c r="A10" s="5">
        <v>9</v>
      </c>
      <c r="B10" s="67" t="s">
        <v>92</v>
      </c>
      <c r="C10" s="67" t="s">
        <v>117</v>
      </c>
      <c r="D10" s="67" t="s">
        <v>111</v>
      </c>
      <c r="E10" s="7" t="s">
        <v>21</v>
      </c>
      <c r="F10" s="8"/>
      <c r="H10" s="88" t="s">
        <v>18</v>
      </c>
      <c r="I10" s="88"/>
      <c r="J10" s="88"/>
      <c r="K10" s="88"/>
    </row>
    <row r="11" spans="1:11" ht="15.75" x14ac:dyDescent="0.25">
      <c r="A11" s="5">
        <v>10</v>
      </c>
      <c r="B11" s="67" t="s">
        <v>93</v>
      </c>
      <c r="C11" s="67" t="s">
        <v>118</v>
      </c>
      <c r="D11" s="67" t="s">
        <v>108</v>
      </c>
      <c r="E11" s="7" t="s">
        <v>21</v>
      </c>
      <c r="F11" s="8"/>
      <c r="H11" s="18" t="s">
        <v>12</v>
      </c>
      <c r="I11" s="13" t="s">
        <v>139</v>
      </c>
      <c r="J11" s="19" t="s">
        <v>13</v>
      </c>
      <c r="K11" s="68" t="s">
        <v>14</v>
      </c>
    </row>
    <row r="12" spans="1:11" ht="16.5" thickBot="1" x14ac:dyDescent="0.3">
      <c r="A12" s="5">
        <v>11</v>
      </c>
      <c r="B12" s="67" t="s">
        <v>94</v>
      </c>
      <c r="C12" s="67" t="s">
        <v>119</v>
      </c>
      <c r="D12" s="67" t="s">
        <v>108</v>
      </c>
      <c r="E12" s="7" t="s">
        <v>21</v>
      </c>
      <c r="F12" s="8"/>
      <c r="H12" s="20" t="s">
        <v>15</v>
      </c>
      <c r="I12" s="16" t="s">
        <v>141</v>
      </c>
      <c r="J12" s="21" t="s">
        <v>16</v>
      </c>
      <c r="K12" s="69" t="s">
        <v>14</v>
      </c>
    </row>
    <row r="13" spans="1:11" ht="16.5" thickBot="1" x14ac:dyDescent="0.3">
      <c r="A13" s="5">
        <v>12</v>
      </c>
      <c r="B13" s="67" t="s">
        <v>95</v>
      </c>
      <c r="C13" s="67" t="s">
        <v>120</v>
      </c>
      <c r="D13" s="67" t="s">
        <v>115</v>
      </c>
      <c r="E13" s="7" t="s">
        <v>21</v>
      </c>
      <c r="F13" s="8"/>
    </row>
    <row r="14" spans="1:11" ht="18.75" x14ac:dyDescent="0.3">
      <c r="A14" s="5">
        <v>13</v>
      </c>
      <c r="B14" s="67" t="s">
        <v>144</v>
      </c>
      <c r="C14" s="67" t="s">
        <v>121</v>
      </c>
      <c r="D14" s="67" t="s">
        <v>115</v>
      </c>
      <c r="E14" s="7" t="s">
        <v>21</v>
      </c>
      <c r="F14" s="8"/>
      <c r="H14" s="89" t="s">
        <v>19</v>
      </c>
      <c r="I14" s="89"/>
      <c r="J14" s="89"/>
      <c r="K14" s="89"/>
    </row>
    <row r="15" spans="1:11" ht="15.75" x14ac:dyDescent="0.25">
      <c r="A15" s="5">
        <v>14</v>
      </c>
      <c r="B15" s="67" t="s">
        <v>96</v>
      </c>
      <c r="C15" s="67" t="s">
        <v>122</v>
      </c>
      <c r="D15" s="67" t="s">
        <v>108</v>
      </c>
      <c r="E15" s="7" t="s">
        <v>17</v>
      </c>
      <c r="F15" s="8"/>
      <c r="H15" s="22" t="s">
        <v>12</v>
      </c>
      <c r="I15" s="13" t="s">
        <v>139</v>
      </c>
      <c r="J15" s="23" t="s">
        <v>13</v>
      </c>
      <c r="K15" s="68" t="s">
        <v>14</v>
      </c>
    </row>
    <row r="16" spans="1:11" ht="16.5" thickBot="1" x14ac:dyDescent="0.3">
      <c r="A16" s="5">
        <v>15</v>
      </c>
      <c r="B16" s="67" t="s">
        <v>97</v>
      </c>
      <c r="C16" s="67" t="s">
        <v>123</v>
      </c>
      <c r="D16" s="67" t="s">
        <v>111</v>
      </c>
      <c r="E16" s="7" t="s">
        <v>17</v>
      </c>
      <c r="F16" s="8"/>
      <c r="H16" s="24" t="s">
        <v>15</v>
      </c>
      <c r="I16" s="16" t="s">
        <v>141</v>
      </c>
      <c r="J16" s="25" t="s">
        <v>16</v>
      </c>
      <c r="K16" s="69" t="s">
        <v>14</v>
      </c>
    </row>
    <row r="17" spans="1:11" ht="16.5" thickBot="1" x14ac:dyDescent="0.3">
      <c r="A17" s="5">
        <v>16</v>
      </c>
      <c r="B17" s="67" t="s">
        <v>98</v>
      </c>
      <c r="C17" s="67" t="s">
        <v>124</v>
      </c>
      <c r="D17" s="67" t="s">
        <v>111</v>
      </c>
      <c r="E17" s="7" t="s">
        <v>17</v>
      </c>
      <c r="F17" s="8"/>
    </row>
    <row r="18" spans="1:11" ht="18.75" x14ac:dyDescent="0.3">
      <c r="A18" s="5">
        <v>17</v>
      </c>
      <c r="B18" s="67" t="s">
        <v>88</v>
      </c>
      <c r="C18" s="67" t="s">
        <v>125</v>
      </c>
      <c r="D18" s="67" t="s">
        <v>108</v>
      </c>
      <c r="E18" s="7" t="s">
        <v>17</v>
      </c>
      <c r="F18" s="8"/>
      <c r="H18" s="83" t="s">
        <v>20</v>
      </c>
      <c r="I18" s="83"/>
      <c r="J18" s="83"/>
      <c r="K18" s="83"/>
    </row>
    <row r="19" spans="1:11" ht="15.75" x14ac:dyDescent="0.25">
      <c r="A19" s="5">
        <v>18</v>
      </c>
      <c r="B19" s="67" t="s">
        <v>99</v>
      </c>
      <c r="C19" s="67" t="s">
        <v>126</v>
      </c>
      <c r="D19" s="67" t="s">
        <v>111</v>
      </c>
      <c r="E19" s="7" t="s">
        <v>17</v>
      </c>
      <c r="F19" s="8"/>
      <c r="H19" s="26" t="s">
        <v>12</v>
      </c>
      <c r="I19" s="13" t="s">
        <v>139</v>
      </c>
      <c r="J19" s="27" t="s">
        <v>13</v>
      </c>
      <c r="K19" s="68" t="s">
        <v>14</v>
      </c>
    </row>
    <row r="20" spans="1:11" ht="16.5" thickBot="1" x14ac:dyDescent="0.3">
      <c r="A20" s="5">
        <v>19</v>
      </c>
      <c r="B20" s="67" t="s">
        <v>100</v>
      </c>
      <c r="C20" s="67" t="s">
        <v>127</v>
      </c>
      <c r="D20" s="67" t="s">
        <v>111</v>
      </c>
      <c r="E20" s="7" t="s">
        <v>17</v>
      </c>
      <c r="F20" s="8"/>
      <c r="H20" s="28" t="s">
        <v>15</v>
      </c>
      <c r="I20" s="16" t="s">
        <v>138</v>
      </c>
      <c r="J20" s="29" t="s">
        <v>16</v>
      </c>
      <c r="K20" s="69" t="s">
        <v>14</v>
      </c>
    </row>
    <row r="21" spans="1:11" ht="15.75" x14ac:dyDescent="0.25">
      <c r="A21" s="5">
        <v>20</v>
      </c>
      <c r="B21" s="67" t="s">
        <v>101</v>
      </c>
      <c r="C21" s="67" t="s">
        <v>128</v>
      </c>
      <c r="D21" s="67" t="s">
        <v>115</v>
      </c>
      <c r="E21" s="7" t="s">
        <v>9</v>
      </c>
      <c r="F21" s="8"/>
    </row>
    <row r="22" spans="1:11" ht="15.75" x14ac:dyDescent="0.25">
      <c r="A22" s="5">
        <v>21</v>
      </c>
      <c r="B22" s="67" t="s">
        <v>102</v>
      </c>
      <c r="C22" s="67" t="s">
        <v>129</v>
      </c>
      <c r="D22" s="67" t="s">
        <v>108</v>
      </c>
      <c r="E22" s="7" t="s">
        <v>9</v>
      </c>
      <c r="F22" s="8"/>
    </row>
    <row r="23" spans="1:11" ht="15.75" x14ac:dyDescent="0.25">
      <c r="A23" s="5">
        <v>22</v>
      </c>
      <c r="B23" s="67" t="s">
        <v>95</v>
      </c>
      <c r="C23" s="67" t="s">
        <v>130</v>
      </c>
      <c r="D23" s="67" t="s">
        <v>115</v>
      </c>
      <c r="E23" s="7" t="s">
        <v>9</v>
      </c>
      <c r="F23" s="8"/>
      <c r="H23" s="30" t="s">
        <v>22</v>
      </c>
    </row>
    <row r="24" spans="1:11" ht="15.75" x14ac:dyDescent="0.25">
      <c r="A24" s="5">
        <v>23</v>
      </c>
      <c r="B24" s="67" t="s">
        <v>103</v>
      </c>
      <c r="C24" s="67" t="s">
        <v>131</v>
      </c>
      <c r="D24" s="67" t="s">
        <v>115</v>
      </c>
      <c r="E24" s="7" t="s">
        <v>6</v>
      </c>
      <c r="F24" s="8"/>
      <c r="H24" s="31" t="s">
        <v>23</v>
      </c>
    </row>
    <row r="25" spans="1:11" ht="15.75" x14ac:dyDescent="0.25">
      <c r="A25" s="5">
        <v>24</v>
      </c>
      <c r="B25" s="67" t="s">
        <v>104</v>
      </c>
      <c r="C25" s="82" t="s">
        <v>132</v>
      </c>
      <c r="D25" s="67" t="s">
        <v>111</v>
      </c>
      <c r="E25" s="7" t="s">
        <v>6</v>
      </c>
      <c r="F25" s="8"/>
      <c r="H25" s="31" t="s">
        <v>24</v>
      </c>
    </row>
    <row r="26" spans="1:11" ht="15.75" x14ac:dyDescent="0.25">
      <c r="A26" s="5">
        <v>25</v>
      </c>
      <c r="B26" s="67" t="s">
        <v>105</v>
      </c>
      <c r="C26" s="67" t="s">
        <v>133</v>
      </c>
      <c r="D26" s="67" t="s">
        <v>108</v>
      </c>
      <c r="E26" s="7" t="s">
        <v>6</v>
      </c>
      <c r="F26" s="8"/>
      <c r="H26" s="31" t="s">
        <v>25</v>
      </c>
    </row>
    <row r="27" spans="1:11" ht="15.75" x14ac:dyDescent="0.25">
      <c r="A27" s="5">
        <v>26</v>
      </c>
      <c r="B27" s="67" t="s">
        <v>106</v>
      </c>
      <c r="C27" s="67" t="s">
        <v>134</v>
      </c>
      <c r="D27" s="67" t="s">
        <v>108</v>
      </c>
      <c r="E27" s="7" t="s">
        <v>6</v>
      </c>
      <c r="F27" s="8"/>
    </row>
    <row r="28" spans="1:11" ht="15.75" x14ac:dyDescent="0.25">
      <c r="A28" s="5"/>
      <c r="B28" s="6"/>
      <c r="C28" s="6"/>
      <c r="D28" s="6"/>
      <c r="E28" s="7"/>
      <c r="F28" s="8"/>
    </row>
    <row r="29" spans="1:11" ht="15.75" x14ac:dyDescent="0.25">
      <c r="A29" s="5"/>
      <c r="B29" s="6"/>
      <c r="C29" s="6"/>
      <c r="D29" s="6"/>
      <c r="E29" s="7"/>
      <c r="F29" s="8"/>
    </row>
    <row r="30" spans="1:11" ht="15.75" x14ac:dyDescent="0.25">
      <c r="A30" s="5"/>
      <c r="B30" s="6"/>
      <c r="C30" s="6"/>
      <c r="D30" s="6"/>
      <c r="E30" s="7"/>
      <c r="F30" s="8"/>
    </row>
    <row r="31" spans="1:11" ht="15.75" x14ac:dyDescent="0.25">
      <c r="A31" s="5"/>
      <c r="B31" s="6"/>
      <c r="C31" s="6"/>
      <c r="D31" s="6"/>
      <c r="E31" s="7"/>
      <c r="F31" s="8"/>
    </row>
    <row r="32" spans="1:11" ht="15.75" x14ac:dyDescent="0.25">
      <c r="A32" s="5"/>
      <c r="B32" s="6"/>
      <c r="C32" s="6"/>
      <c r="D32" s="6"/>
      <c r="E32" s="7"/>
      <c r="F32" s="8"/>
    </row>
    <row r="33" spans="1:6" ht="15.75" x14ac:dyDescent="0.25">
      <c r="A33" s="5"/>
      <c r="B33" s="6"/>
      <c r="C33" s="6"/>
      <c r="D33" s="6"/>
      <c r="E33" s="7"/>
      <c r="F33" s="8"/>
    </row>
    <row r="34" spans="1:6" ht="15.75" x14ac:dyDescent="0.25">
      <c r="A34" s="5"/>
      <c r="B34" s="6"/>
      <c r="C34" s="6"/>
      <c r="D34" s="6"/>
      <c r="E34" s="7"/>
      <c r="F34" s="8"/>
    </row>
    <row r="35" spans="1:6" ht="15.75" x14ac:dyDescent="0.25">
      <c r="A35" s="5"/>
      <c r="B35" s="6"/>
      <c r="C35" s="6"/>
      <c r="D35" s="6"/>
      <c r="E35" s="7"/>
      <c r="F35" s="8"/>
    </row>
    <row r="36" spans="1:6" ht="15.75" x14ac:dyDescent="0.25">
      <c r="A36" s="5"/>
      <c r="B36" s="6"/>
      <c r="C36" s="6"/>
      <c r="D36" s="6"/>
      <c r="E36" s="7"/>
      <c r="F36" s="8"/>
    </row>
    <row r="37" spans="1:6" ht="15.75" x14ac:dyDescent="0.25">
      <c r="A37" s="5"/>
      <c r="B37" s="6"/>
      <c r="C37" s="6"/>
      <c r="D37" s="6"/>
      <c r="E37" s="7"/>
      <c r="F37" s="8"/>
    </row>
    <row r="38" spans="1:6" ht="15.75" x14ac:dyDescent="0.25">
      <c r="A38" s="5"/>
      <c r="B38" s="6"/>
      <c r="C38" s="6"/>
      <c r="D38" s="6"/>
      <c r="E38" s="7"/>
      <c r="F38" s="8"/>
    </row>
    <row r="39" spans="1:6" ht="15.75" x14ac:dyDescent="0.25">
      <c r="A39" s="5"/>
      <c r="B39" s="6"/>
      <c r="C39" s="6"/>
      <c r="D39" s="6"/>
      <c r="E39" s="7"/>
      <c r="F39" s="8"/>
    </row>
    <row r="40" spans="1:6" ht="15.75" x14ac:dyDescent="0.25">
      <c r="A40" s="5"/>
      <c r="B40" s="6"/>
      <c r="C40" s="6"/>
      <c r="D40" s="6"/>
      <c r="E40" s="7"/>
      <c r="F40" s="8"/>
    </row>
    <row r="41" spans="1:6" ht="15.75" x14ac:dyDescent="0.25">
      <c r="A41" s="5"/>
      <c r="B41" s="6"/>
      <c r="C41" s="6"/>
      <c r="D41" s="6"/>
      <c r="E41" s="7"/>
      <c r="F41" s="8"/>
    </row>
    <row r="42" spans="1:6" ht="15.75" x14ac:dyDescent="0.25">
      <c r="A42" s="5"/>
      <c r="B42" s="6"/>
      <c r="C42" s="6"/>
      <c r="D42" s="6"/>
      <c r="E42" s="7"/>
      <c r="F42" s="8"/>
    </row>
    <row r="43" spans="1:6" ht="15.75" x14ac:dyDescent="0.25">
      <c r="A43" s="5"/>
      <c r="B43" s="6"/>
      <c r="C43" s="6"/>
      <c r="D43" s="6"/>
      <c r="E43" s="7"/>
      <c r="F43" s="8"/>
    </row>
    <row r="44" spans="1:6" ht="15.75" x14ac:dyDescent="0.25">
      <c r="A44" s="5"/>
      <c r="B44" s="6"/>
      <c r="C44" s="6"/>
      <c r="D44" s="6"/>
      <c r="E44" s="7"/>
      <c r="F44" s="8"/>
    </row>
    <row r="45" spans="1:6" ht="15.75" x14ac:dyDescent="0.25">
      <c r="A45" s="5"/>
      <c r="B45" s="6"/>
      <c r="C45" s="6"/>
      <c r="D45" s="6"/>
      <c r="E45" s="7"/>
      <c r="F45" s="8"/>
    </row>
    <row r="46" spans="1:6" ht="15.75" x14ac:dyDescent="0.25">
      <c r="A46" s="5"/>
      <c r="B46" s="6"/>
      <c r="C46" s="6"/>
      <c r="D46" s="6"/>
      <c r="E46" s="7"/>
      <c r="F46" s="8"/>
    </row>
    <row r="47" spans="1:6" ht="15.75" x14ac:dyDescent="0.25">
      <c r="A47" s="5"/>
      <c r="B47" s="6"/>
      <c r="C47" s="6"/>
      <c r="D47" s="6"/>
      <c r="E47" s="7"/>
      <c r="F47" s="8"/>
    </row>
    <row r="48" spans="1:6" ht="15.75" x14ac:dyDescent="0.25">
      <c r="A48" s="5"/>
      <c r="B48" s="6"/>
      <c r="C48" s="6"/>
      <c r="D48" s="6"/>
      <c r="E48" s="7"/>
      <c r="F48" s="8"/>
    </row>
    <row r="49" spans="1:6" ht="15.75" x14ac:dyDescent="0.25">
      <c r="A49" s="5"/>
      <c r="B49" s="6"/>
      <c r="C49" s="6"/>
      <c r="D49" s="6"/>
      <c r="E49" s="7"/>
      <c r="F49" s="8"/>
    </row>
    <row r="50" spans="1:6" ht="15.75" x14ac:dyDescent="0.25">
      <c r="A50" s="5"/>
      <c r="B50" s="6"/>
      <c r="C50" s="6"/>
      <c r="D50" s="6"/>
      <c r="E50" s="7"/>
      <c r="F50" s="8"/>
    </row>
    <row r="51" spans="1:6" ht="15.75" x14ac:dyDescent="0.25">
      <c r="A51" s="5"/>
      <c r="B51" s="6"/>
      <c r="C51" s="6"/>
      <c r="D51" s="6"/>
      <c r="E51" s="7"/>
      <c r="F51" s="8"/>
    </row>
    <row r="69" spans="1:1" x14ac:dyDescent="0.25">
      <c r="A69" s="32"/>
    </row>
    <row r="70" spans="1:1" x14ac:dyDescent="0.25">
      <c r="A70" s="32" t="s">
        <v>17</v>
      </c>
    </row>
    <row r="71" spans="1:1" x14ac:dyDescent="0.25">
      <c r="A71" s="32" t="s">
        <v>21</v>
      </c>
    </row>
    <row r="72" spans="1:1" x14ac:dyDescent="0.25">
      <c r="A72" s="32" t="s">
        <v>9</v>
      </c>
    </row>
    <row r="73" spans="1:1" x14ac:dyDescent="0.25">
      <c r="A73" s="32" t="s">
        <v>6</v>
      </c>
    </row>
    <row r="80" spans="1:1" x14ac:dyDescent="0.25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7" workbookViewId="0">
      <selection activeCell="I36" sqref="I36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Startovka!B8</f>
        <v>Gabrielová Lucie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Startovka!C8</f>
        <v>B´Rook Lynn Tibi Ipsi Crede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Startovka!D8</f>
        <v>belgický ovčák tervueren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Startovka!A8</f>
        <v>7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Startovka!E8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Výsledky!G8</f>
        <v>5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272.5</v>
      </c>
      <c r="E28" s="95"/>
      <c r="F28" s="95"/>
      <c r="G28" s="95"/>
      <c r="H28" s="64">
        <f>SUM(G18:G27)</f>
        <v>272.5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kSFeoAM3k6z+0O41n2r+Dqj/WJj/Fwg6sTb9o9UPtAa6Yh9HePeatF+hkGSV9+KI18Otj7S5Ia2ethBOBM7kdw==" saltValue="ry3+DhPYE8K30dW4ZVwKK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3" workbookViewId="0">
      <selection activeCell="M25" sqref="M25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Startovka!B9</f>
        <v>Borkovec Michal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Startovka!C9</f>
        <v>Gucci vom Nilpferdhof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Startovka!D9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Startovka!A9</f>
        <v>8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Startovka!E9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Výsledky!G9</f>
        <v>8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>SUM(D20*F20)</f>
        <v>27</v>
      </c>
      <c r="I20" s="64">
        <f>SUM(((D20+E20)*F20)/2)</f>
        <v>13.5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>SUM(D21*F21)</f>
        <v>32</v>
      </c>
      <c r="I21" s="64">
        <f>SUM(((D21+E21)*F21)/2)</f>
        <v>16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10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258.5</v>
      </c>
      <c r="E28" s="95"/>
      <c r="F28" s="95"/>
      <c r="G28" s="95"/>
      <c r="H28" s="64">
        <f>SUM(G18:G27)</f>
        <v>258.5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CzYwEeWkjkU5JZDxNqVqMlN+8FoIlpk+abASGkl5ZvvKEhbqe3bi2dgaw6jx4qmGXQKL6FHiBzALgH/+3i5cHA==" saltValue="Xi3j797yYrlQL1Kn60Zi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9" workbookViewId="0">
      <selection activeCell="H20" sqref="H20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Startovka!B10</f>
        <v>Benešová Gabriela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Startovka!C10</f>
        <v>Fall in Love Black Diamond River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Startovka!D10</f>
        <v>australský ovčák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Startovka!A10</f>
        <v>9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Startovka!E10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Výsledky!G10</f>
        <v>4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36</v>
      </c>
      <c r="H18" s="64">
        <f t="shared" ref="H18:H27" si="0">SUM(D18*F18)</f>
        <v>36</v>
      </c>
      <c r="I18" s="64">
        <f t="shared" ref="I18:I27" si="1">SUM(((D18+E18)*F18)/2)</f>
        <v>18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273</v>
      </c>
      <c r="E28" s="95"/>
      <c r="F28" s="95"/>
      <c r="G28" s="95"/>
      <c r="H28" s="64">
        <f>SUM(G18:G27)</f>
        <v>273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wjCgAJChwW5I1RJgNSKVjYTLKzThBB1Ull0IaZT+wuf/UVkxj1DY9JcqeHkNIXN/FUJnLYGWqEWfACdEeKFGWg==" saltValue="pWfsGVsmAzuCWHgA/KIg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2" workbookViewId="0">
      <selection activeCell="H18" sqref="H18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Startovka!B11</f>
        <v>Slámová Zuzana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Startovka!C11</f>
        <v>Gizmo Boccaro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Startovka!D11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Startovka!A11</f>
        <v>10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Startovka!E11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Výsledky!G11</f>
        <v>13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10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190</v>
      </c>
      <c r="E28" s="95"/>
      <c r="F28" s="95"/>
      <c r="G28" s="95"/>
      <c r="H28" s="64">
        <f>SUM(G18:G27)</f>
        <v>190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87YTVxdagJ6tupGrzqPgWFxXDGM/oLr1bm/JIsDc5wYj40DS3Imud/rnPxZ6xbqJikYF4HyyYSp7cBfGUrHSnw==" saltValue="iRkAvd3CXzqt6E9BeFjIy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8" workbookViewId="0">
      <selection activeCell="D19" sqref="D1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Startovka!B12</f>
        <v>Nadhajská Sabina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Startovka!C12</f>
        <v>Joey Malanzvers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Startovka!D12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Startovka!A12</f>
        <v>11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Startovka!E12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Výsledky!G12</f>
        <v>6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6.5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26</v>
      </c>
      <c r="H23" s="64">
        <f t="shared" si="0"/>
        <v>26</v>
      </c>
      <c r="I23" s="64">
        <f t="shared" si="1"/>
        <v>13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269</v>
      </c>
      <c r="E28" s="95"/>
      <c r="F28" s="95"/>
      <c r="G28" s="95"/>
      <c r="H28" s="64">
        <f>SUM(G18:G27)</f>
        <v>269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tUHLyhCeasE0qpF+kG7I8WuOvE3hVQIhLefGa6VdWw/SzX2HpCoHU6PQnl3qC78jGQJxdMQOn6JASkxWdjk2/w==" saltValue="sIpzRKq0r8DSEERxmYCQj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9" workbookViewId="0">
      <selection activeCell="H20" sqref="H20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Startovka!B13</f>
        <v>Husáková Pavla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Startovka!C13</f>
        <v>Daboo Naiklen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Startovka!D13</f>
        <v>belgický ovčák tervueren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Startovka!A13</f>
        <v>12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Startovka!E13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Výsledky!G13</f>
        <v>10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6.5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26</v>
      </c>
      <c r="H21" s="64">
        <f t="shared" si="0"/>
        <v>26</v>
      </c>
      <c r="I21" s="64">
        <f t="shared" si="1"/>
        <v>13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242</v>
      </c>
      <c r="E28" s="95"/>
      <c r="F28" s="95"/>
      <c r="G28" s="95"/>
      <c r="H28" s="64">
        <f>SUM(G18:G27)</f>
        <v>242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eAyvg8ui7DiNoWWN8l/y7nJUekCkENxU3mD2dbMSXs3+Jz1gZ5S9LG3RZW+Y+6a9k8O1zuZGnmYFQPRjRiHjpw==" saltValue="xbwWmalqFQ5nvgKn4oZT1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9" workbookViewId="0">
      <selection activeCell="D19" sqref="D1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Startovka!B14</f>
        <v>Ramíková Nikola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Startovka!C14</f>
        <v>Pram Deabei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Startovka!D14</f>
        <v>belgický ovčák tervueren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Startovka!A14</f>
        <v>13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Startovka!E14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Výsledky!G14</f>
        <v>7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10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261.5</v>
      </c>
      <c r="E28" s="95"/>
      <c r="F28" s="95"/>
      <c r="G28" s="95"/>
      <c r="H28" s="64">
        <f>SUM(G18:G27)</f>
        <v>261.5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YUEmEnCP7xsJieciVkwsaqsFTDPnIDhAkMU1m7D13rhp9IvMIektP5wqjJK6bqKPLIgBs9LVEtarB4krT0fBjw==" saltValue="m+YjYEsZ/DLm+JJ29jy7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3" workbookViewId="0">
      <selection activeCell="H22" sqref="H22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Startovka!B15</f>
        <v>Jakubcová Zuzana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Startovka!C15</f>
        <v>Arrow Gratus Corde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Startovka!D15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Startovka!A15</f>
        <v>14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Startovka!E15</f>
        <v>OB-Z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Výsledky!G15</f>
        <v>3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>SUM(D23*F23)</f>
        <v>24</v>
      </c>
      <c r="I23" s="64">
        <f>SUM(((D23+E23)*F23)/2)</f>
        <v>12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>SUM(D24*F24)</f>
        <v>34</v>
      </c>
      <c r="I24" s="64">
        <f>SUM(((D24+E24)*F24)/2)</f>
        <v>17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>SUM(D25*F25)</f>
        <v>0</v>
      </c>
      <c r="I25" s="64">
        <f>SUM(((D25+E25)*F25)/2)</f>
        <v>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259</v>
      </c>
      <c r="E28" s="95"/>
      <c r="F28" s="95"/>
      <c r="G28" s="95"/>
      <c r="H28" s="64">
        <f>SUM(G18:G27)</f>
        <v>259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XHYl7B/MexauO21Tgymbetsv5wbeIYusQ4nVwvmSIpe/nNlb643AmKUYwA81nw9TCkC5iwDBzKe3/d7tO6EKQw==" saltValue="WpZuso1cgQpycqHGEhBre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5" workbookViewId="0">
      <selection activeCell="H21" sqref="H21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Startovka!B16</f>
        <v>Kabešová Michaela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Startovka!C16</f>
        <v>Flying Snitch Jolly Shadow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Startovka!D16</f>
        <v>australský ovčák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Startovka!A16</f>
        <v>15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Startovka!E16</f>
        <v>OB-Z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Výsledky!G16</f>
        <v>5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228</v>
      </c>
      <c r="E28" s="95"/>
      <c r="F28" s="95"/>
      <c r="G28" s="95"/>
      <c r="H28" s="64">
        <f>SUM(G18:G27)</f>
        <v>228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OshOfwjDsMd0YM4LSYRM0H1iQo3H/cqENs/ujP3a6MSJYBWmSL27p1CxsMfxgMDQR+b0tsChTy0Qhh5KBSs3qw==" saltValue="DEg6dXpUBYlZbDUhb+XFG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5" workbookViewId="0">
      <selection activeCell="H23" sqref="H23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Startovka!B17</f>
        <v>Náhlík Simona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Startovka!C17</f>
        <v>Azure Sky od Půlnoční krásky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Startovka!D17</f>
        <v>australský ovčák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Startovka!A17</f>
        <v>16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Startovka!E17</f>
        <v>OB-Z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Výsledky!G17</f>
        <v>6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8.5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12.75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15</v>
      </c>
      <c r="H22" s="64">
        <f t="shared" si="0"/>
        <v>15</v>
      </c>
      <c r="I22" s="64">
        <f t="shared" si="1"/>
        <v>7.5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220</v>
      </c>
      <c r="E28" s="95"/>
      <c r="F28" s="95"/>
      <c r="G28" s="95"/>
      <c r="H28" s="64">
        <f>SUM(G18:G27)</f>
        <v>220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cLQiUFlPle3u5XZzciwylsC4ehPQ5di9Gvy5QWlS8u3aBwvvc1DVkdteAlIUYK815vtJhmUU16VPnujVBI1f6g==" saltValue="Nr18nR4ke9EhHVDEIuUX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I1" sqref="I1:K12"/>
    </sheetView>
  </sheetViews>
  <sheetFormatPr defaultRowHeight="15" x14ac:dyDescent="0.25"/>
  <cols>
    <col min="1" max="1" width="6.75" style="4" customWidth="1"/>
    <col min="2" max="2" width="35.375" style="4" customWidth="1"/>
    <col min="3" max="3" width="5.375" style="4" customWidth="1"/>
    <col min="4" max="4" width="0.875" style="4" customWidth="1"/>
    <col min="5" max="5" width="6.625" style="4" customWidth="1"/>
    <col min="6" max="6" width="37.25" style="4" bestFit="1" customWidth="1"/>
    <col min="7" max="7" width="5.375" style="4" customWidth="1"/>
    <col min="8" max="8" width="0.875" style="4" customWidth="1"/>
    <col min="9" max="9" width="7" style="4" customWidth="1"/>
    <col min="10" max="10" width="58.75" style="4" bestFit="1" customWidth="1"/>
    <col min="11" max="11" width="5.375" style="4" customWidth="1"/>
    <col min="12" max="12" width="0.75" style="4" customWidth="1"/>
    <col min="13" max="13" width="6.625" style="4" customWidth="1"/>
    <col min="14" max="14" width="64.5" style="4" bestFit="1" customWidth="1"/>
    <col min="15" max="15" width="5.375" style="4" customWidth="1"/>
    <col min="16" max="1024" width="8.125" style="4" customWidth="1"/>
    <col min="1025" max="1025" width="9" customWidth="1"/>
  </cols>
  <sheetData>
    <row r="1" spans="1:15" ht="26.25" x14ac:dyDescent="0.4">
      <c r="A1" s="90" t="s">
        <v>11</v>
      </c>
      <c r="B1" s="90"/>
      <c r="C1" s="90"/>
      <c r="E1" s="90" t="s">
        <v>18</v>
      </c>
      <c r="F1" s="90"/>
      <c r="G1" s="90"/>
      <c r="I1" s="90" t="s">
        <v>19</v>
      </c>
      <c r="J1" s="90"/>
      <c r="K1" s="90"/>
      <c r="M1" s="90" t="s">
        <v>20</v>
      </c>
      <c r="N1" s="90"/>
      <c r="O1" s="90"/>
    </row>
    <row r="2" spans="1:15" ht="31.5" x14ac:dyDescent="0.25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75" x14ac:dyDescent="0.25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40</v>
      </c>
      <c r="G3" s="34">
        <f>IF(F3="Celkový dojem",2,IF(F3="Odložení vsedě ve skupině",3,IF(F3="Odložení za pochodu",3,4)))</f>
        <v>4</v>
      </c>
      <c r="I3" s="37">
        <v>1</v>
      </c>
      <c r="J3" s="38" t="s">
        <v>37</v>
      </c>
      <c r="K3" s="37">
        <f>IF(J3="Celkový dojem",2,IF(J3="Chůze u nohy",4,IF(J3="Ovladatelnost na dálku",4,IF(J3="Vyslání do čtverce, položení a přivolání",4,3))))</f>
        <v>4</v>
      </c>
      <c r="M3" s="37">
        <v>1</v>
      </c>
      <c r="N3" s="38" t="s">
        <v>37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4</v>
      </c>
    </row>
    <row r="4" spans="1:15" ht="15.75" x14ac:dyDescent="0.25">
      <c r="A4" s="37">
        <v>2</v>
      </c>
      <c r="B4" s="38" t="s">
        <v>39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81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73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 t="s">
        <v>73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75" x14ac:dyDescent="0.25">
      <c r="A5" s="37">
        <v>3</v>
      </c>
      <c r="B5" s="38" t="s">
        <v>76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77</v>
      </c>
      <c r="G5" s="34">
        <f t="shared" si="0"/>
        <v>3</v>
      </c>
      <c r="I5" s="37">
        <v>3</v>
      </c>
      <c r="J5" s="38" t="s">
        <v>33</v>
      </c>
      <c r="K5" s="37">
        <f t="shared" si="1"/>
        <v>4</v>
      </c>
      <c r="M5" s="37">
        <v>3</v>
      </c>
      <c r="N5" s="38" t="s">
        <v>33</v>
      </c>
      <c r="O5" s="37">
        <f t="shared" si="2"/>
        <v>4</v>
      </c>
    </row>
    <row r="6" spans="1:15" ht="15.75" x14ac:dyDescent="0.25">
      <c r="A6" s="37">
        <v>4</v>
      </c>
      <c r="B6" s="38" t="s">
        <v>75</v>
      </c>
      <c r="C6" s="34">
        <f t="shared" si="3"/>
        <v>4</v>
      </c>
      <c r="D6" s="36"/>
      <c r="E6" s="37">
        <v>4</v>
      </c>
      <c r="F6" s="38" t="s">
        <v>32</v>
      </c>
      <c r="G6" s="34">
        <f t="shared" si="0"/>
        <v>4</v>
      </c>
      <c r="I6" s="37">
        <v>4</v>
      </c>
      <c r="J6" s="38" t="s">
        <v>35</v>
      </c>
      <c r="K6" s="37">
        <f t="shared" si="1"/>
        <v>3</v>
      </c>
      <c r="M6" s="37">
        <v>4</v>
      </c>
      <c r="N6" s="38" t="s">
        <v>71</v>
      </c>
      <c r="O6" s="37">
        <f t="shared" si="2"/>
        <v>3</v>
      </c>
    </row>
    <row r="7" spans="1:15" ht="15.75" x14ac:dyDescent="0.25">
      <c r="A7" s="37">
        <v>5</v>
      </c>
      <c r="B7" s="38" t="s">
        <v>74</v>
      </c>
      <c r="C7" s="34">
        <f t="shared" si="3"/>
        <v>3</v>
      </c>
      <c r="D7" s="36"/>
      <c r="E7" s="37">
        <v>5</v>
      </c>
      <c r="F7" s="38" t="s">
        <v>34</v>
      </c>
      <c r="G7" s="34">
        <f t="shared" si="0"/>
        <v>4</v>
      </c>
      <c r="I7" s="37">
        <v>5</v>
      </c>
      <c r="J7" s="38" t="s">
        <v>38</v>
      </c>
      <c r="K7" s="37">
        <f t="shared" si="1"/>
        <v>3</v>
      </c>
      <c r="M7" s="37">
        <v>5</v>
      </c>
      <c r="N7" s="38" t="s">
        <v>38</v>
      </c>
      <c r="O7" s="37">
        <f t="shared" si="2"/>
        <v>3</v>
      </c>
    </row>
    <row r="8" spans="1:15" ht="15.75" x14ac:dyDescent="0.25">
      <c r="A8" s="37">
        <v>6</v>
      </c>
      <c r="B8" s="38" t="s">
        <v>32</v>
      </c>
      <c r="C8" s="34">
        <f t="shared" si="3"/>
        <v>3</v>
      </c>
      <c r="D8" s="36"/>
      <c r="E8" s="37">
        <v>6</v>
      </c>
      <c r="F8" s="38" t="s">
        <v>33</v>
      </c>
      <c r="G8" s="34">
        <f t="shared" si="0"/>
        <v>4</v>
      </c>
      <c r="I8" s="37">
        <v>6</v>
      </c>
      <c r="J8" s="38" t="s">
        <v>69</v>
      </c>
      <c r="K8" s="37">
        <f t="shared" si="1"/>
        <v>3</v>
      </c>
      <c r="M8" s="37">
        <v>6</v>
      </c>
      <c r="N8" s="38" t="s">
        <v>72</v>
      </c>
      <c r="O8" s="37">
        <f t="shared" si="2"/>
        <v>4</v>
      </c>
    </row>
    <row r="9" spans="1:15" ht="15.75" x14ac:dyDescent="0.25">
      <c r="A9" s="37">
        <v>7</v>
      </c>
      <c r="B9" s="38" t="s">
        <v>34</v>
      </c>
      <c r="C9" s="34">
        <f t="shared" si="3"/>
        <v>4</v>
      </c>
      <c r="D9" s="36"/>
      <c r="E9" s="37">
        <v>7</v>
      </c>
      <c r="F9" s="38" t="s">
        <v>70</v>
      </c>
      <c r="G9" s="34">
        <f t="shared" si="0"/>
        <v>4</v>
      </c>
      <c r="I9" s="37">
        <v>7</v>
      </c>
      <c r="J9" s="38" t="s">
        <v>32</v>
      </c>
      <c r="K9" s="37">
        <f t="shared" si="1"/>
        <v>4</v>
      </c>
      <c r="M9" s="37">
        <v>7</v>
      </c>
      <c r="N9" s="38" t="s">
        <v>32</v>
      </c>
      <c r="O9" s="37">
        <f t="shared" si="2"/>
        <v>4</v>
      </c>
    </row>
    <row r="10" spans="1:15" ht="15.75" x14ac:dyDescent="0.25">
      <c r="A10" s="37">
        <v>8</v>
      </c>
      <c r="B10" s="38" t="s">
        <v>33</v>
      </c>
      <c r="C10" s="34">
        <f t="shared" si="3"/>
        <v>4</v>
      </c>
      <c r="D10" s="36"/>
      <c r="E10" s="76">
        <v>8</v>
      </c>
      <c r="F10" s="77" t="s">
        <v>41</v>
      </c>
      <c r="G10" s="34">
        <f t="shared" si="0"/>
        <v>2</v>
      </c>
      <c r="I10" s="37">
        <v>8</v>
      </c>
      <c r="J10" s="38" t="s">
        <v>78</v>
      </c>
      <c r="K10" s="37">
        <f t="shared" si="1"/>
        <v>3</v>
      </c>
      <c r="M10" s="37">
        <v>8</v>
      </c>
      <c r="N10" s="38" t="s">
        <v>80</v>
      </c>
      <c r="O10" s="37">
        <f t="shared" si="2"/>
        <v>3</v>
      </c>
    </row>
    <row r="11" spans="1:15" ht="15.75" x14ac:dyDescent="0.25">
      <c r="A11" s="76">
        <v>9</v>
      </c>
      <c r="B11" s="77" t="s">
        <v>36</v>
      </c>
      <c r="C11" s="34">
        <f t="shared" si="3"/>
        <v>3</v>
      </c>
      <c r="D11" s="36"/>
      <c r="E11" s="80">
        <v>9</v>
      </c>
      <c r="F11" s="81" t="s">
        <v>30</v>
      </c>
      <c r="G11" s="34">
        <f t="shared" si="0"/>
        <v>3</v>
      </c>
      <c r="I11" s="37">
        <v>9</v>
      </c>
      <c r="J11" s="38" t="s">
        <v>41</v>
      </c>
      <c r="K11" s="37">
        <f t="shared" si="1"/>
        <v>2</v>
      </c>
      <c r="M11" s="37">
        <v>9</v>
      </c>
      <c r="N11" s="38" t="s">
        <v>30</v>
      </c>
      <c r="O11" s="37">
        <f t="shared" si="2"/>
        <v>2</v>
      </c>
    </row>
    <row r="12" spans="1:15" ht="15.75" x14ac:dyDescent="0.25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31</v>
      </c>
      <c r="K12" s="37">
        <f t="shared" si="1"/>
        <v>3</v>
      </c>
      <c r="M12" s="37">
        <v>10</v>
      </c>
      <c r="N12" s="38" t="s">
        <v>79</v>
      </c>
      <c r="O12" s="37">
        <f t="shared" si="2"/>
        <v>2</v>
      </c>
    </row>
    <row r="13" spans="1:15" ht="15.75" x14ac:dyDescent="0.25">
      <c r="A13" s="78"/>
      <c r="B13" s="79"/>
      <c r="C13" s="78"/>
      <c r="D13" s="36"/>
      <c r="E13" s="78"/>
      <c r="F13" s="79"/>
      <c r="G13" s="78"/>
    </row>
    <row r="15" spans="1:15" x14ac:dyDescent="0.25">
      <c r="B15" s="39" t="s">
        <v>42</v>
      </c>
    </row>
    <row r="16" spans="1:15" x14ac:dyDescent="0.25">
      <c r="B16" s="39" t="s">
        <v>43</v>
      </c>
    </row>
    <row r="69" spans="2:14" x14ac:dyDescent="0.25">
      <c r="B69" s="4" t="s">
        <v>44</v>
      </c>
    </row>
    <row r="70" spans="2:14" ht="15.75" x14ac:dyDescent="0.25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75" x14ac:dyDescent="0.25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75" x14ac:dyDescent="0.25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75" x14ac:dyDescent="0.25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75" x14ac:dyDescent="0.25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75" x14ac:dyDescent="0.25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75" x14ac:dyDescent="0.25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75" x14ac:dyDescent="0.25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75" x14ac:dyDescent="0.25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75" x14ac:dyDescent="0.25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75" x14ac:dyDescent="0.25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25">
      <c r="C89" s="41"/>
    </row>
    <row r="90" spans="3:3" x14ac:dyDescent="0.25">
      <c r="C90" s="41" t="s">
        <v>45</v>
      </c>
    </row>
    <row r="91" spans="3:3" x14ac:dyDescent="0.25">
      <c r="C91" s="41" t="s">
        <v>46</v>
      </c>
    </row>
    <row r="92" spans="3:3" x14ac:dyDescent="0.25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3" workbookViewId="0">
      <selection activeCell="F21" sqref="F21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Startovka!B18</f>
        <v>Jičínská Natálie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Startovka!C18</f>
        <v>Dexxie From Tasmanian Devils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Startovka!D18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Startovka!A18</f>
        <v>17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Startovka!E18</f>
        <v>OB-Z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Výsledky!G18</f>
        <v>4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8.5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12.75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228.5</v>
      </c>
      <c r="E28" s="95"/>
      <c r="F28" s="95"/>
      <c r="G28" s="95"/>
      <c r="H28" s="64">
        <f>SUM(G18:G27)</f>
        <v>228.5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8WKE5MESV6inZeSmgudJbMy4CAM/y/RR4gvxD3EApDiF11R4ryLkNZhQ7rhtWOfAc1AxywIYg2C03fQqlj94dQ==" saltValue="RiKEud6Jc6o5Jc0JCgHZ+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7" workbookViewId="0">
      <selection activeCell="H23" sqref="H23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Startovka!B19</f>
        <v>Růžičková Kateřina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Startovka!C19</f>
        <v>Amaretti Miripaws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Startovka!D19</f>
        <v>australský ovčák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Startovka!A19</f>
        <v>18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Startovka!E19</f>
        <v>OB-Z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Výsledky!G19</f>
        <v>2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285</v>
      </c>
      <c r="E28" s="95"/>
      <c r="F28" s="95"/>
      <c r="G28" s="95"/>
      <c r="H28" s="64">
        <f>SUM(G18:G27)</f>
        <v>285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QCKzkZwVLibfY/sBAquxdAPgZBk+uSJsR8nRTjHQuVETVKdEEJQbbCBvOa6Ft8LVIxHr3X/65fakIWIqIOdlJA==" saltValue="bjm8VCzBJppZaEtdKqggm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6" workbookViewId="0">
      <selection activeCell="H19" sqref="H1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Anna Musilová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Startovka!B20</f>
        <v>Míčová Michaela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Startovka!C20</f>
        <v>Docent Kascaro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Startovka!D20</f>
        <v>australský ovčák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Startovka!A20</f>
        <v>19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Startovka!E20</f>
        <v>OB-Z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Výsledky!G20</f>
        <v>1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75" x14ac:dyDescent="0.25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Vyslání do čtverce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293.5</v>
      </c>
      <c r="E28" s="95"/>
      <c r="F28" s="95"/>
      <c r="G28" s="95"/>
      <c r="H28" s="64">
        <f>SUM(G18:G27)</f>
        <v>293.5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NfZo/tVLq2x7p6jepzagcw2ousUrlGQ+6A4LlIP4+OIdl7xXnTLHMjIeLj3qNSs3HN7l5XUCZ1gigneUfwRPSA==" saltValue="PkiDnrnI1xhm0cxLnrB5a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2" workbookViewId="0">
      <selection activeCell="I29" sqref="I2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Startovka!B21</f>
        <v>Klecka Agata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Startovka!C21</f>
        <v>Chaim Deabei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Startovka!D21</f>
        <v>belgický ovčák tervueren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Startovka!A21</f>
        <v>20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Startovka!E21</f>
        <v>OB2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Výsledky!G21</f>
        <v>2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7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28</v>
      </c>
      <c r="H18" s="64">
        <f t="shared" ref="H18:H27" si="0">SUM(D18*F18)</f>
        <v>28</v>
      </c>
      <c r="I18" s="64">
        <f t="shared" ref="I18:I27" si="1">SUM(((D18+E18)*F18)/2)</f>
        <v>14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7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21</v>
      </c>
      <c r="H19" s="64">
        <f t="shared" si="0"/>
        <v>21</v>
      </c>
      <c r="I19" s="64">
        <f t="shared" si="1"/>
        <v>10.5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5.5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22</v>
      </c>
      <c r="H20" s="64">
        <f t="shared" si="0"/>
        <v>22</v>
      </c>
      <c r="I20" s="64">
        <f t="shared" si="1"/>
        <v>11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8.5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12.75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15</v>
      </c>
      <c r="H22" s="64">
        <f t="shared" si="0"/>
        <v>15</v>
      </c>
      <c r="I22" s="64">
        <f t="shared" si="1"/>
        <v>7.5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15</v>
      </c>
      <c r="H23" s="64">
        <f t="shared" si="0"/>
        <v>15</v>
      </c>
      <c r="I23" s="64">
        <f t="shared" si="1"/>
        <v>7.5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6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18</v>
      </c>
      <c r="H25" s="64">
        <f t="shared" si="0"/>
        <v>18</v>
      </c>
      <c r="I25" s="64">
        <f t="shared" si="1"/>
        <v>9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9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27</v>
      </c>
      <c r="H27" s="64">
        <f t="shared" si="0"/>
        <v>27</v>
      </c>
      <c r="I27" s="64">
        <f t="shared" si="1"/>
        <v>13.5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225.5</v>
      </c>
      <c r="E28" s="95"/>
      <c r="F28" s="95"/>
      <c r="G28" s="95"/>
      <c r="H28" s="64">
        <f>SUM(G18:G27)</f>
        <v>225.5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rHsKOpAm+GtKQaBRIzOEL5/NtLCzEX0SgEuM0Gthx8QdzjB+IfJflx+QsnonOiMnrnUASbsTpLxE6OX6RzCQ0g==" saltValue="5YMBNwKKMlNs1iXFHbYF1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2" workbookViewId="0">
      <selection activeCell="I25" sqref="I25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Startovka!B22</f>
        <v>Pech Richard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Startovka!C22</f>
        <v>Balance Axarzen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Startovka!D22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Startovka!A22</f>
        <v>21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Startovka!E22</f>
        <v>OB2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Výsledky!G22</f>
        <v>1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7.5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22.5</v>
      </c>
      <c r="H19" s="64">
        <f t="shared" si="0"/>
        <v>22.5</v>
      </c>
      <c r="I19" s="64">
        <f t="shared" si="1"/>
        <v>11.25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8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24</v>
      </c>
      <c r="H27" s="64">
        <f t="shared" si="0"/>
        <v>24</v>
      </c>
      <c r="I27" s="64">
        <f t="shared" si="1"/>
        <v>12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256</v>
      </c>
      <c r="E28" s="95"/>
      <c r="F28" s="95"/>
      <c r="G28" s="95"/>
      <c r="H28" s="64">
        <f>SUM(G18:G27)</f>
        <v>256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adWL2w+MT8Jb0y+lrYZ1WjWsP/mwEW0GIfYxguPwioe0qadz1WyktaG0j1j8krBb+n9Kcl55YjAzMXXgsfCLZQ==" saltValue="LWe1Im/HoxO+EJVWqaL16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2" workbookViewId="0">
      <selection activeCell="I30" sqref="I30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Startovka!B23</f>
        <v>Husáková Pavla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Startovka!C23</f>
        <v>Porto Deabei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Startovka!D23</f>
        <v>belgický ovčák tervueren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Startovka!A23</f>
        <v>22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Startovka!E23</f>
        <v>OB2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Výsledky!G23</f>
        <v>3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7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28</v>
      </c>
      <c r="H18" s="64">
        <f t="shared" ref="H18:H27" si="0">SUM(D18*F18)</f>
        <v>28</v>
      </c>
      <c r="I18" s="64">
        <f t="shared" ref="I18:I27" si="1">SUM(((D18+E18)*F18)/2)</f>
        <v>14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>SUM(D21*F21)</f>
        <v>21</v>
      </c>
      <c r="I21" s="64">
        <f>SUM(((D21+E21)*F21)/2)</f>
        <v>10.5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>SUM(D22*F22)</f>
        <v>21</v>
      </c>
      <c r="I22" s="64">
        <f>SUM(((D22+E22)*F22)/2)</f>
        <v>10.5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 a skok přes překážku</v>
      </c>
      <c r="D23" s="66">
        <v>6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18</v>
      </c>
      <c r="H23" s="64">
        <f t="shared" si="0"/>
        <v>18</v>
      </c>
      <c r="I23" s="64">
        <f t="shared" si="1"/>
        <v>9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15</v>
      </c>
      <c r="H25" s="64">
        <f t="shared" si="0"/>
        <v>15</v>
      </c>
      <c r="I25" s="64">
        <f t="shared" si="1"/>
        <v>7.5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151</v>
      </c>
      <c r="E28" s="95"/>
      <c r="F28" s="95"/>
      <c r="G28" s="95"/>
      <c r="H28" s="64">
        <f>SUM(G18:G27)</f>
        <v>151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prhaaBhQs9Bryw4w5GtzvcSxu9VBVi87xFVskTvGA6liVxQ7HJTXtDXyQpT9IEM0m/7cAKUKE7co2uXBnNm2Kg==" saltValue="RNNkmGzrcKMXG5SPCB3Z4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3" workbookViewId="0">
      <selection activeCell="H32" sqref="H32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Startovka!B24</f>
        <v>Vymazalová Hana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Startovka!C24</f>
        <v>Niky z Huckelovy vily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Startovka!D24</f>
        <v>belgický ovčák tervueren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Startovka!A24</f>
        <v>23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Startovka!E24</f>
        <v>OB3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Výsledky!G24</f>
        <v>3</v>
      </c>
      <c r="D14" s="94" t="str">
        <f>IF(C13="OB3","Žlutá karta"," ")</f>
        <v>Žlutá karta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>SUM(D22*F22)</f>
        <v>21</v>
      </c>
      <c r="I22" s="64">
        <f>SUM(((D22+E22)*F22)/2)</f>
        <v>10.5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zastavení, aport a skok přes překážku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>SUM(D23*F23)</f>
        <v>30</v>
      </c>
      <c r="I23" s="64">
        <f>SUM(((D23+E23)*F23)/2)</f>
        <v>15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a přivolání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19</v>
      </c>
      <c r="H26" s="64">
        <f t="shared" si="0"/>
        <v>19</v>
      </c>
      <c r="I26" s="64">
        <f t="shared" si="1"/>
        <v>9.5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176</v>
      </c>
      <c r="E28" s="95"/>
      <c r="F28" s="95"/>
      <c r="G28" s="95"/>
      <c r="H28" s="64">
        <f>SUM(G18:G27)</f>
        <v>176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r6+58SOP6dNuYLo+Kv5Je5la2m3ufv1bycNrBfBXdU1Q5oSY1ZA8O9+p2OqSqFWItl0U+rpa7lixArekPPvf5Q==" saltValue="m4kwMnScppeQop0e5EbK+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H35" sqref="H35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Startovka!B25</f>
        <v>Šírová Iva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Startovka!C25</f>
        <v>Yasmine´s Scent Carcassonne Tolugo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Startovka!D25</f>
        <v>australský ovčák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Startovka!A25</f>
        <v>24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Startovka!E25</f>
        <v>OB3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Výsledky!G25</f>
        <v>4</v>
      </c>
      <c r="D14" s="94" t="str">
        <f>IF(C13="OB3","Žlutá karta"," ")</f>
        <v>Žlutá karta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5.5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16.5</v>
      </c>
      <c r="H21" s="64">
        <f t="shared" si="0"/>
        <v>16.5</v>
      </c>
      <c r="I21" s="64">
        <f t="shared" si="1"/>
        <v>8.25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zastavení, aport a skok přes překážku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a přivolání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8.5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17</v>
      </c>
      <c r="H26" s="64">
        <f t="shared" si="0"/>
        <v>17</v>
      </c>
      <c r="I26" s="64">
        <f t="shared" si="1"/>
        <v>8.5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7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14</v>
      </c>
      <c r="H27" s="64">
        <f t="shared" si="0"/>
        <v>14</v>
      </c>
      <c r="I27" s="64">
        <f t="shared" si="1"/>
        <v>7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123.5</v>
      </c>
      <c r="E28" s="95"/>
      <c r="F28" s="95"/>
      <c r="G28" s="95"/>
      <c r="H28" s="64">
        <f>SUM(G18:G27)</f>
        <v>123.5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9IolIX2dSJKF8nzdmficFkfUheFb6GMt2GukpETxoLlBMxLQxPPTjTRQFRzs4IBObLLyhuVYcAiOdWv61lN5cQ==" saltValue="GN2LtuOP0UPwEqXozWyV0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6" workbookViewId="0">
      <selection activeCell="I32" sqref="I32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Startovka!B26</f>
        <v>Bucharová Kristýna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Startovka!C26</f>
        <v>Bria od Morového Sloupu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Startovka!D26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Startovka!A26</f>
        <v>25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Startovka!E26</f>
        <v>OB3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Výsledky!G26</f>
        <v>2</v>
      </c>
      <c r="D14" s="94" t="str">
        <f>IF(C13="OB3","Žlutá karta"," ")</f>
        <v>Žlutá karta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7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28</v>
      </c>
      <c r="H18" s="64">
        <f t="shared" ref="H18:H27" si="0">SUM(D18*F18)</f>
        <v>28</v>
      </c>
      <c r="I18" s="64">
        <f t="shared" ref="I18:I27" si="1">SUM(((D18+E18)*F18)/2)</f>
        <v>14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6.5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26</v>
      </c>
      <c r="H20" s="64">
        <f t="shared" si="0"/>
        <v>26</v>
      </c>
      <c r="I20" s="64">
        <f t="shared" si="1"/>
        <v>13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6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18</v>
      </c>
      <c r="H21" s="64">
        <f t="shared" si="0"/>
        <v>18</v>
      </c>
      <c r="I21" s="64">
        <f t="shared" si="1"/>
        <v>9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6.5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19.5</v>
      </c>
      <c r="H22" s="64">
        <f t="shared" si="0"/>
        <v>19.5</v>
      </c>
      <c r="I22" s="64">
        <f t="shared" si="1"/>
        <v>9.75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zastavení, aport a skok přes překážku</v>
      </c>
      <c r="D23" s="66">
        <v>6.5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26</v>
      </c>
      <c r="H23" s="64">
        <f t="shared" si="0"/>
        <v>26</v>
      </c>
      <c r="I23" s="64">
        <f t="shared" si="1"/>
        <v>13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6.5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26</v>
      </c>
      <c r="H24" s="64">
        <f t="shared" si="0"/>
        <v>26</v>
      </c>
      <c r="I24" s="64">
        <f t="shared" si="1"/>
        <v>13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a přivolání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8.5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17</v>
      </c>
      <c r="H27" s="64">
        <f t="shared" si="0"/>
        <v>17</v>
      </c>
      <c r="I27" s="64">
        <f t="shared" si="1"/>
        <v>8.5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225.5</v>
      </c>
      <c r="E28" s="95"/>
      <c r="F28" s="95"/>
      <c r="G28" s="95"/>
      <c r="H28" s="64">
        <f>SUM(G18:G27)</f>
        <v>225.5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aAur0nsRUTDTae4aqO1tgKzunmoD7w3G1PMsJhfY3yZVSDKtF/Mye0PIFbK9rogl+kwCKP+mR0qIm7XVkGTuYg==" saltValue="X8F2pu1P2n+FerJuqqnJy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6" workbookViewId="0">
      <selection activeCell="D25" sqref="D25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str">
        <f>IF(C13="OB-Z",Startovka!I8,IF(C13="OB1",Startovka!I9,IF(C13="OB2",Startovka!I16,IF(C13="OB3",Startovka!I20))))</f>
        <v>Anna Musilová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Startovka!B27</f>
        <v>Florschutz Petra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Startovka!C27</f>
        <v>Akira Crazy Duck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Startovka!D27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Startovka!A27</f>
        <v>26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Startovka!E27</f>
        <v>OB3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Výsledky!G27</f>
        <v>1</v>
      </c>
      <c r="D14" s="94" t="str">
        <f>IF(C13="OB3","Žlutá karta"," ")</f>
        <v>Žlutá karta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Pachová identifikace a aport</v>
      </c>
      <c r="D19" s="66">
        <v>7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21</v>
      </c>
      <c r="H19" s="64">
        <f t="shared" si="0"/>
        <v>21</v>
      </c>
      <c r="I19" s="64">
        <f t="shared" si="1"/>
        <v>10.5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Vyslání okolo skupiny kuželů/barelu, zastavení, aport a skok přes překážku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Odložení za pochodu a přivolání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7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14</v>
      </c>
      <c r="H27" s="64">
        <f t="shared" si="0"/>
        <v>14</v>
      </c>
      <c r="I27" s="64">
        <f t="shared" si="1"/>
        <v>7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244</v>
      </c>
      <c r="E28" s="95"/>
      <c r="F28" s="95"/>
      <c r="G28" s="95"/>
      <c r="H28" s="64">
        <f>SUM(G18:G27)</f>
        <v>244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zbkCvH4e1U/HnmbsaIJLLr0heEhnMDXjU/6q/1Pi8267gZlnmnXJLf2SBtnn3JHHdo6d0tTV9Wka9lTxkM5aOA==" saltValue="rIRPLpw/ew12AFJ0dZV3g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51"/>
  <sheetViews>
    <sheetView workbookViewId="0">
      <selection activeCell="M23" sqref="M23"/>
    </sheetView>
  </sheetViews>
  <sheetFormatPr defaultRowHeight="15" x14ac:dyDescent="0.25"/>
  <cols>
    <col min="1" max="1" width="8.125" style="4" customWidth="1"/>
    <col min="2" max="2" width="26.5" style="4" customWidth="1"/>
    <col min="3" max="3" width="32" style="4" customWidth="1"/>
    <col min="4" max="4" width="32.75" style="4" customWidth="1"/>
    <col min="5" max="5" width="8.25" style="4" customWidth="1"/>
    <col min="6" max="6" width="35.625" style="4" customWidth="1"/>
    <col min="7" max="7" width="8.75" style="4" customWidth="1"/>
    <col min="8" max="8" width="11.375" style="4" customWidth="1"/>
    <col min="9" max="9" width="13.75" style="4" customWidth="1"/>
    <col min="10" max="1024" width="8.125" style="4" customWidth="1"/>
    <col min="1025" max="16383" width="9" customWidth="1"/>
    <col min="16384" max="16384" width="9" style="4" customWidth="1"/>
  </cols>
  <sheetData>
    <row r="1" spans="1:15" ht="45.75" customHeight="1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25">
      <c r="A2" s="70">
        <f>Startovka!A2</f>
        <v>1</v>
      </c>
      <c r="B2" s="70" t="str">
        <f>Startovka!B2</f>
        <v>Daušová Zuzana</v>
      </c>
      <c r="C2" s="70" t="str">
        <f>Startovka!C2</f>
        <v>Nazareth de Alphaville Bohemia</v>
      </c>
      <c r="D2" s="70" t="str">
        <f>Startovka!D2</f>
        <v>belgický ovčák malinois</v>
      </c>
      <c r="E2" s="70" t="str">
        <f>Startovka!E2</f>
        <v>OB1</v>
      </c>
      <c r="F2" s="70" t="str">
        <f>Startovka!I3</f>
        <v>14.Mistrovství ČR belgických a australských ovčáků v Obedience - Brno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11</v>
      </c>
      <c r="H2" s="72">
        <f>'1'!D28</f>
        <v>222</v>
      </c>
      <c r="I2" s="73" t="str">
        <f>'1'!D29</f>
        <v>Dobře</v>
      </c>
      <c r="J2" s="41"/>
      <c r="K2" s="43" t="str">
        <f t="shared" ref="K2:K33" si="1">IF(E2="OB-Z",(H2)," ")</f>
        <v xml:space="preserve"> </v>
      </c>
      <c r="L2" s="43">
        <f t="shared" ref="L2:L33" si="2">IF(E2="OB1",(H2)," ")</f>
        <v>222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25">
      <c r="A3" s="70">
        <f>Startovka!A3</f>
        <v>2</v>
      </c>
      <c r="B3" s="70" t="str">
        <f>Startovka!B3</f>
        <v>Gálová Karin</v>
      </c>
      <c r="C3" s="70" t="str">
        <f>Startovka!C3</f>
        <v>Persecora Kwanah</v>
      </c>
      <c r="D3" s="70" t="str">
        <f>Startovka!D3</f>
        <v>belgický ovčák malinois</v>
      </c>
      <c r="E3" s="70" t="str">
        <f>Startovka!E3</f>
        <v>OB1</v>
      </c>
      <c r="F3" s="70" t="str">
        <f>Startovka!I3</f>
        <v>14.Mistrovství ČR belgických a australských ovčáků v Obedience - Brno</v>
      </c>
      <c r="G3" s="70">
        <f t="shared" si="0"/>
        <v>9</v>
      </c>
      <c r="H3" s="74">
        <f>'2'!D28</f>
        <v>252</v>
      </c>
      <c r="I3" s="75" t="str">
        <f>'2'!D29</f>
        <v>Velmi dobře</v>
      </c>
      <c r="J3" s="41"/>
      <c r="K3" s="43" t="str">
        <f t="shared" si="1"/>
        <v xml:space="preserve"> </v>
      </c>
      <c r="L3" s="43">
        <f t="shared" si="2"/>
        <v>252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25">
      <c r="A4" s="70">
        <f>Startovka!A4</f>
        <v>3</v>
      </c>
      <c r="B4" s="70" t="str">
        <f>Startovka!B4</f>
        <v>Synková Veronika</v>
      </c>
      <c r="C4" s="70" t="str">
        <f>Startovka!C4</f>
        <v>Albus Bohemia Jites</v>
      </c>
      <c r="D4" s="70" t="str">
        <f>Startovka!D4</f>
        <v>australský ovčák</v>
      </c>
      <c r="E4" s="70" t="str">
        <f>Startovka!E4</f>
        <v>OB1</v>
      </c>
      <c r="F4" s="70" t="str">
        <f>Startovka!I3</f>
        <v>14.Mistrovství ČR belgických a australských ovčáků v Obedience - Brno</v>
      </c>
      <c r="G4" s="71">
        <f t="shared" si="0"/>
        <v>2</v>
      </c>
      <c r="H4" s="72">
        <f>'3'!D28</f>
        <v>279.5</v>
      </c>
      <c r="I4" s="75" t="str">
        <f>'3'!D29</f>
        <v>Výborně</v>
      </c>
      <c r="J4" s="41"/>
      <c r="K4" s="43" t="str">
        <f t="shared" si="1"/>
        <v xml:space="preserve"> </v>
      </c>
      <c r="L4" s="43">
        <f t="shared" si="2"/>
        <v>279.5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25">
      <c r="A5" s="70">
        <f>Startovka!A5</f>
        <v>4</v>
      </c>
      <c r="B5" s="70" t="str">
        <f>Startovka!B5</f>
        <v>Bela Teuta</v>
      </c>
      <c r="C5" s="70" t="str">
        <f>Startovka!C5</f>
        <v>Bard z Mokré rokle</v>
      </c>
      <c r="D5" s="70" t="str">
        <f>Startovka!D5</f>
        <v>belgický ovčák malinois</v>
      </c>
      <c r="E5" s="70" t="str">
        <f>Startovka!E5</f>
        <v>OB1</v>
      </c>
      <c r="F5" s="70" t="str">
        <f>Startovka!I3</f>
        <v>14.Mistrovství ČR belgických a australských ovčáků v Obedience - Brno</v>
      </c>
      <c r="G5" s="70">
        <f t="shared" si="0"/>
        <v>3</v>
      </c>
      <c r="H5" s="74">
        <f>'4'!D28</f>
        <v>278</v>
      </c>
      <c r="I5" s="75" t="str">
        <f>'4'!D29</f>
        <v>Výborně</v>
      </c>
      <c r="J5" s="41"/>
      <c r="K5" s="43" t="str">
        <f t="shared" si="1"/>
        <v xml:space="preserve"> </v>
      </c>
      <c r="L5" s="43">
        <f t="shared" si="2"/>
        <v>278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25">
      <c r="A6" s="70">
        <f>Startovka!A6</f>
        <v>5</v>
      </c>
      <c r="B6" s="70" t="str">
        <f>Startovka!B6</f>
        <v>Jičínská Natálie</v>
      </c>
      <c r="C6" s="70" t="str">
        <f>Startovka!C6</f>
        <v>Birgid Ginger Storm</v>
      </c>
      <c r="D6" s="70" t="str">
        <f>Startovka!D6</f>
        <v>belgický ovčák malinois</v>
      </c>
      <c r="E6" s="70" t="str">
        <f>Startovka!E6</f>
        <v>OB1</v>
      </c>
      <c r="F6" s="70" t="str">
        <f>Startovka!I3</f>
        <v>14.Mistrovství ČR belgických a australských ovčáků v Obedience - Brno</v>
      </c>
      <c r="G6" s="71">
        <f t="shared" si="0"/>
        <v>1</v>
      </c>
      <c r="H6" s="72">
        <f>'5'!D28</f>
        <v>283</v>
      </c>
      <c r="I6" s="75" t="str">
        <f>'5'!D29</f>
        <v>Výborně</v>
      </c>
      <c r="J6" s="41"/>
      <c r="K6" s="43" t="str">
        <f t="shared" si="1"/>
        <v xml:space="preserve"> </v>
      </c>
      <c r="L6" s="43">
        <f t="shared" si="2"/>
        <v>283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25">
      <c r="A7" s="70">
        <f>Startovka!A7</f>
        <v>6</v>
      </c>
      <c r="B7" s="70" t="str">
        <f>Startovka!B7</f>
        <v>Kohlová Marie</v>
      </c>
      <c r="C7" s="70" t="str">
        <f>Startovka!C7</f>
        <v>Yahoodka z Kovárny</v>
      </c>
      <c r="D7" s="70" t="str">
        <f>Startovka!D7</f>
        <v>belgický ovčák tervueren</v>
      </c>
      <c r="E7" s="70" t="str">
        <f>Startovka!E7</f>
        <v>OB1</v>
      </c>
      <c r="F7" s="70" t="str">
        <f>Startovka!I3</f>
        <v>14.Mistrovství ČR belgických a australských ovčáků v Obedience - Brno</v>
      </c>
      <c r="G7" s="70">
        <f t="shared" si="0"/>
        <v>12</v>
      </c>
      <c r="H7" s="72">
        <f>'6'!D28</f>
        <v>217.5</v>
      </c>
      <c r="I7" s="75" t="str">
        <f>'6'!D29</f>
        <v>Dobře</v>
      </c>
      <c r="J7" s="41"/>
      <c r="K7" s="43" t="str">
        <f t="shared" si="1"/>
        <v xml:space="preserve"> </v>
      </c>
      <c r="L7" s="43">
        <f t="shared" si="2"/>
        <v>217.5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25">
      <c r="A8" s="70">
        <f>Startovka!A8</f>
        <v>7</v>
      </c>
      <c r="B8" s="70" t="str">
        <f>Startovka!B8</f>
        <v>Gabrielová Lucie</v>
      </c>
      <c r="C8" s="70" t="str">
        <f>Startovka!C8</f>
        <v>B´Rook Lynn Tibi Ipsi Crede</v>
      </c>
      <c r="D8" s="70" t="str">
        <f>Startovka!D8</f>
        <v>belgický ovčák tervueren</v>
      </c>
      <c r="E8" s="70" t="str">
        <f>Startovka!E8</f>
        <v>OB1</v>
      </c>
      <c r="F8" s="70" t="str">
        <f>Startovka!I3</f>
        <v>14.Mistrovství ČR belgických a australských ovčáků v Obedience - Brno</v>
      </c>
      <c r="G8" s="71">
        <f t="shared" si="0"/>
        <v>5</v>
      </c>
      <c r="H8" s="74">
        <f>'7'!D28</f>
        <v>272.5</v>
      </c>
      <c r="I8" s="75" t="str">
        <f>'7'!D29</f>
        <v>Výborně</v>
      </c>
      <c r="J8" s="41"/>
      <c r="K8" s="43" t="str">
        <f t="shared" si="1"/>
        <v xml:space="preserve"> </v>
      </c>
      <c r="L8" s="43">
        <f t="shared" si="2"/>
        <v>272.5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25">
      <c r="A9" s="70">
        <f>Startovka!A9</f>
        <v>8</v>
      </c>
      <c r="B9" s="70" t="str">
        <f>Startovka!B9</f>
        <v>Borkovec Michal</v>
      </c>
      <c r="C9" s="70" t="str">
        <f>Startovka!C9</f>
        <v>Gucci vom Nilpferdhof</v>
      </c>
      <c r="D9" s="70" t="str">
        <f>Startovka!D9</f>
        <v>belgický ovčák malinois</v>
      </c>
      <c r="E9" s="70" t="str">
        <f>Startovka!E9</f>
        <v>OB1</v>
      </c>
      <c r="F9" s="70" t="str">
        <f>Startovka!I3</f>
        <v>14.Mistrovství ČR belgických a australských ovčáků v Obedience - Brno</v>
      </c>
      <c r="G9" s="70">
        <f t="shared" si="0"/>
        <v>8</v>
      </c>
      <c r="H9" s="72">
        <f>'8'!D28</f>
        <v>258.5</v>
      </c>
      <c r="I9" s="75" t="str">
        <f>'8'!D29</f>
        <v>Výborně</v>
      </c>
      <c r="J9" s="41"/>
      <c r="K9" s="43" t="str">
        <f t="shared" si="1"/>
        <v xml:space="preserve"> </v>
      </c>
      <c r="L9" s="43">
        <f t="shared" si="2"/>
        <v>258.5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25">
      <c r="A10" s="70">
        <f>Startovka!A10</f>
        <v>9</v>
      </c>
      <c r="B10" s="70" t="str">
        <f>Startovka!B10</f>
        <v>Benešová Gabriela</v>
      </c>
      <c r="C10" s="70" t="str">
        <f>Startovka!C10</f>
        <v>Fall in Love Black Diamond River</v>
      </c>
      <c r="D10" s="70" t="str">
        <f>Startovka!D10</f>
        <v>australský ovčák</v>
      </c>
      <c r="E10" s="70" t="str">
        <f>Startovka!E10</f>
        <v>OB1</v>
      </c>
      <c r="F10" s="70" t="str">
        <f>Startovka!I3</f>
        <v>14.Mistrovství ČR belgických a australských ovčáků v Obedience - Brno</v>
      </c>
      <c r="G10" s="71">
        <f t="shared" si="0"/>
        <v>4</v>
      </c>
      <c r="H10" s="74">
        <f>'9'!D28</f>
        <v>273</v>
      </c>
      <c r="I10" s="75" t="str">
        <f>'9'!D29</f>
        <v>Výborně</v>
      </c>
      <c r="J10" s="41"/>
      <c r="K10" s="43" t="str">
        <f t="shared" si="1"/>
        <v xml:space="preserve"> </v>
      </c>
      <c r="L10" s="43">
        <f t="shared" si="2"/>
        <v>273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25">
      <c r="A11" s="70">
        <f>Startovka!A11</f>
        <v>10</v>
      </c>
      <c r="B11" s="70" t="str">
        <f>Startovka!B11</f>
        <v>Slámová Zuzana</v>
      </c>
      <c r="C11" s="70" t="str">
        <f>Startovka!C11</f>
        <v>Gizmo Boccaro</v>
      </c>
      <c r="D11" s="70" t="str">
        <f>Startovka!D11</f>
        <v>belgický ovčák malinois</v>
      </c>
      <c r="E11" s="70" t="str">
        <f>Startovka!E11</f>
        <v>OB1</v>
      </c>
      <c r="F11" s="70" t="str">
        <f>Startovka!I3</f>
        <v>14.Mistrovství ČR belgických a australských ovčáků v Obedience - Brno</v>
      </c>
      <c r="G11" s="70">
        <f t="shared" si="0"/>
        <v>13</v>
      </c>
      <c r="H11" s="72">
        <f>'10'!D28</f>
        <v>190</v>
      </c>
      <c r="I11" s="75" t="str">
        <f>'10'!D29</f>
        <v>Nehodnocen</v>
      </c>
      <c r="J11" s="41"/>
      <c r="K11" s="43" t="str">
        <f t="shared" si="1"/>
        <v xml:space="preserve"> </v>
      </c>
      <c r="L11" s="43">
        <f t="shared" si="2"/>
        <v>190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25">
      <c r="A12" s="70">
        <f>Startovka!A12</f>
        <v>11</v>
      </c>
      <c r="B12" s="70" t="str">
        <f>Startovka!B12</f>
        <v>Nadhajská Sabina</v>
      </c>
      <c r="C12" s="70" t="str">
        <f>Startovka!C12</f>
        <v>Joey Malanzvers</v>
      </c>
      <c r="D12" s="70" t="str">
        <f>Startovka!D12</f>
        <v>belgický ovčák malinois</v>
      </c>
      <c r="E12" s="70" t="str">
        <f>Startovka!E12</f>
        <v>OB1</v>
      </c>
      <c r="F12" s="70" t="str">
        <f>Startovka!I3</f>
        <v>14.Mistrovství ČR belgických a australských ovčáků v Obedience - Brno</v>
      </c>
      <c r="G12" s="71">
        <f t="shared" si="0"/>
        <v>6</v>
      </c>
      <c r="H12" s="72">
        <f>'11'!D28</f>
        <v>269</v>
      </c>
      <c r="I12" s="75" t="str">
        <f>'11'!D29</f>
        <v>Výborně</v>
      </c>
      <c r="J12" s="41"/>
      <c r="K12" s="43" t="str">
        <f t="shared" si="1"/>
        <v xml:space="preserve"> </v>
      </c>
      <c r="L12" s="43">
        <f t="shared" si="2"/>
        <v>269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25">
      <c r="A13" s="70">
        <f>Startovka!A13</f>
        <v>12</v>
      </c>
      <c r="B13" s="70" t="str">
        <f>Startovka!B13</f>
        <v>Husáková Pavla</v>
      </c>
      <c r="C13" s="70" t="str">
        <f>Startovka!C13</f>
        <v>Daboo Naiklen</v>
      </c>
      <c r="D13" s="70" t="str">
        <f>Startovka!D13</f>
        <v>belgický ovčák tervueren</v>
      </c>
      <c r="E13" s="70" t="str">
        <f>Startovka!E13</f>
        <v>OB1</v>
      </c>
      <c r="F13" s="70" t="str">
        <f>Startovka!I3</f>
        <v>14.Mistrovství ČR belgických a australských ovčáků v Obedience - Brno</v>
      </c>
      <c r="G13" s="70">
        <f t="shared" si="0"/>
        <v>10</v>
      </c>
      <c r="H13" s="74">
        <f>'12'!D28</f>
        <v>242</v>
      </c>
      <c r="I13" s="75" t="str">
        <f>'12'!D29</f>
        <v>Velmi dobře</v>
      </c>
      <c r="J13" s="41"/>
      <c r="K13" s="43" t="str">
        <f t="shared" si="1"/>
        <v xml:space="preserve"> </v>
      </c>
      <c r="L13" s="43">
        <f t="shared" si="2"/>
        <v>242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25">
      <c r="A14" s="70">
        <f>Startovka!A14</f>
        <v>13</v>
      </c>
      <c r="B14" s="70" t="str">
        <f>Startovka!B14</f>
        <v>Ramíková Nikola</v>
      </c>
      <c r="C14" s="70" t="str">
        <f>Startovka!C14</f>
        <v>Pram Deabei</v>
      </c>
      <c r="D14" s="70" t="str">
        <f>Startovka!D14</f>
        <v>belgický ovčák tervueren</v>
      </c>
      <c r="E14" s="70" t="str">
        <f>Startovka!E14</f>
        <v>OB1</v>
      </c>
      <c r="F14" s="70" t="str">
        <f>Startovka!I3</f>
        <v>14.Mistrovství ČR belgických a australských ovčáků v Obedience - Brno</v>
      </c>
      <c r="G14" s="71">
        <f t="shared" si="0"/>
        <v>7</v>
      </c>
      <c r="H14" s="72">
        <f>'13'!D28</f>
        <v>261.5</v>
      </c>
      <c r="I14" s="75" t="str">
        <f>'13'!D29</f>
        <v>Výborně</v>
      </c>
      <c r="J14" s="41"/>
      <c r="K14" s="43" t="str">
        <f t="shared" si="1"/>
        <v xml:space="preserve"> </v>
      </c>
      <c r="L14" s="43">
        <f t="shared" si="2"/>
        <v>261.5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25">
      <c r="A15" s="70">
        <f>Startovka!A15</f>
        <v>14</v>
      </c>
      <c r="B15" s="70" t="str">
        <f>Startovka!B15</f>
        <v>Jakubcová Zuzana</v>
      </c>
      <c r="C15" s="70" t="str">
        <f>Startovka!C15</f>
        <v>Arrow Gratus Corde</v>
      </c>
      <c r="D15" s="70" t="str">
        <f>Startovka!D15</f>
        <v>belgický ovčák malinois</v>
      </c>
      <c r="E15" s="70" t="str">
        <f>Startovka!E15</f>
        <v>OB-Z</v>
      </c>
      <c r="F15" s="70" t="str">
        <f>Startovka!I3</f>
        <v>14.Mistrovství ČR belgických a australských ovčáků v Obedience - Brno</v>
      </c>
      <c r="G15" s="70">
        <f t="shared" si="0"/>
        <v>3</v>
      </c>
      <c r="H15" s="74">
        <f>'14'!D28</f>
        <v>259</v>
      </c>
      <c r="I15" s="75" t="str">
        <f>'14'!D29</f>
        <v>Výborně</v>
      </c>
      <c r="J15" s="41"/>
      <c r="K15" s="43">
        <f t="shared" si="1"/>
        <v>259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25">
      <c r="A16" s="70">
        <f>Startovka!A16</f>
        <v>15</v>
      </c>
      <c r="B16" s="70" t="str">
        <f>Startovka!B16</f>
        <v>Kabešová Michaela</v>
      </c>
      <c r="C16" s="70" t="str">
        <f>Startovka!C16</f>
        <v>Flying Snitch Jolly Shadow</v>
      </c>
      <c r="D16" s="70" t="str">
        <f>Startovka!D16</f>
        <v>australský ovčák</v>
      </c>
      <c r="E16" s="70" t="str">
        <f>Startovka!E16</f>
        <v>OB-Z</v>
      </c>
      <c r="F16" s="70" t="str">
        <f>Startovka!I3</f>
        <v>14.Mistrovství ČR belgických a australských ovčáků v Obedience - Brno</v>
      </c>
      <c r="G16" s="71">
        <f t="shared" si="0"/>
        <v>5</v>
      </c>
      <c r="H16" s="72">
        <f>'15'!D28</f>
        <v>228</v>
      </c>
      <c r="I16" s="75" t="str">
        <f>'15'!D29</f>
        <v>Velmi dobře</v>
      </c>
      <c r="J16" s="41"/>
      <c r="K16" s="43">
        <f t="shared" si="1"/>
        <v>228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25">
      <c r="A17" s="70">
        <f>Startovka!A17</f>
        <v>16</v>
      </c>
      <c r="B17" s="70" t="str">
        <f>Startovka!B17</f>
        <v>Náhlík Simona</v>
      </c>
      <c r="C17" s="70" t="str">
        <f>Startovka!C17</f>
        <v>Azure Sky od Půlnoční krásky</v>
      </c>
      <c r="D17" s="70" t="str">
        <f>Startovka!D17</f>
        <v>australský ovčák</v>
      </c>
      <c r="E17" s="70" t="str">
        <f>Startovka!E17</f>
        <v>OB-Z</v>
      </c>
      <c r="F17" s="70" t="str">
        <f>Startovka!I3</f>
        <v>14.Mistrovství ČR belgických a australských ovčáků v Obedience - Brno</v>
      </c>
      <c r="G17" s="70">
        <f t="shared" si="0"/>
        <v>6</v>
      </c>
      <c r="H17" s="74">
        <f>'16'!D28</f>
        <v>220</v>
      </c>
      <c r="I17" s="75" t="str">
        <f>'16'!D29</f>
        <v>Dobře</v>
      </c>
      <c r="J17" s="41"/>
      <c r="K17" s="43">
        <f t="shared" si="1"/>
        <v>220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25">
      <c r="A18" s="70">
        <f>Startovka!A18</f>
        <v>17</v>
      </c>
      <c r="B18" s="70" t="str">
        <f>Startovka!B18</f>
        <v>Jičínská Natálie</v>
      </c>
      <c r="C18" s="70" t="str">
        <f>Startovka!C18</f>
        <v>Dexxie From Tasmanian Devils</v>
      </c>
      <c r="D18" s="70" t="str">
        <f>Startovka!D18</f>
        <v>belgický ovčák malinois</v>
      </c>
      <c r="E18" s="70" t="str">
        <f>Startovka!E18</f>
        <v>OB-Z</v>
      </c>
      <c r="F18" s="70" t="str">
        <f>Startovka!I3</f>
        <v>14.Mistrovství ČR belgických a australských ovčáků v Obedience - Brno</v>
      </c>
      <c r="G18" s="71">
        <f t="shared" si="0"/>
        <v>4</v>
      </c>
      <c r="H18" s="72">
        <f>'17'!D28</f>
        <v>228.5</v>
      </c>
      <c r="I18" s="75" t="str">
        <f>'17'!D29</f>
        <v>Velmi dobře</v>
      </c>
      <c r="J18" s="41"/>
      <c r="K18" s="43">
        <f t="shared" si="1"/>
        <v>228.5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25">
      <c r="A19" s="70">
        <f>Startovka!A19</f>
        <v>18</v>
      </c>
      <c r="B19" s="70" t="str">
        <f>Startovka!B19</f>
        <v>Růžičková Kateřina</v>
      </c>
      <c r="C19" s="70" t="str">
        <f>Startovka!C19</f>
        <v>Amaretti Miripaws</v>
      </c>
      <c r="D19" s="70" t="str">
        <f>Startovka!D19</f>
        <v>australský ovčák</v>
      </c>
      <c r="E19" s="70" t="str">
        <f>Startovka!E19</f>
        <v>OB-Z</v>
      </c>
      <c r="F19" s="70" t="str">
        <f>Startovka!I3</f>
        <v>14.Mistrovství ČR belgických a australských ovčáků v Obedience - Brno</v>
      </c>
      <c r="G19" s="70">
        <f t="shared" si="0"/>
        <v>2</v>
      </c>
      <c r="H19" s="74">
        <f>'18'!D28</f>
        <v>285</v>
      </c>
      <c r="I19" s="75" t="str">
        <f>'18'!D29</f>
        <v>Výborně</v>
      </c>
      <c r="J19" s="41"/>
      <c r="K19" s="43">
        <f t="shared" si="1"/>
        <v>285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25">
      <c r="A20" s="70">
        <f>Startovka!A20</f>
        <v>19</v>
      </c>
      <c r="B20" s="70" t="str">
        <f>Startovka!B20</f>
        <v>Míčová Michaela</v>
      </c>
      <c r="C20" s="70" t="str">
        <f>Startovka!C20</f>
        <v>Docent Kascaro</v>
      </c>
      <c r="D20" s="70" t="str">
        <f>Startovka!D20</f>
        <v>australský ovčák</v>
      </c>
      <c r="E20" s="70" t="str">
        <f>Startovka!E20</f>
        <v>OB-Z</v>
      </c>
      <c r="F20" s="70" t="str">
        <f>Startovka!I3</f>
        <v>14.Mistrovství ČR belgických a australských ovčáků v Obedience - Brno</v>
      </c>
      <c r="G20" s="71">
        <f t="shared" si="0"/>
        <v>1</v>
      </c>
      <c r="H20" s="72">
        <f>'19'!D28</f>
        <v>293.5</v>
      </c>
      <c r="I20" s="75" t="str">
        <f>'19'!D29</f>
        <v>Výborně</v>
      </c>
      <c r="J20" s="41"/>
      <c r="K20" s="43">
        <f t="shared" si="1"/>
        <v>293.5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25">
      <c r="A21" s="70">
        <f>Startovka!A21</f>
        <v>20</v>
      </c>
      <c r="B21" s="70" t="str">
        <f>Startovka!B21</f>
        <v>Klecka Agata</v>
      </c>
      <c r="C21" s="70" t="str">
        <f>Startovka!C21</f>
        <v>Chaim Deabei</v>
      </c>
      <c r="D21" s="70" t="str">
        <f>Startovka!D21</f>
        <v>belgický ovčák tervueren</v>
      </c>
      <c r="E21" s="70" t="str">
        <f>Startovka!E21</f>
        <v>OB2</v>
      </c>
      <c r="F21" s="70" t="str">
        <f>Startovka!I3</f>
        <v>14.Mistrovství ČR belgických a australských ovčáků v Obedience - Brno</v>
      </c>
      <c r="G21" s="70">
        <f t="shared" si="0"/>
        <v>2</v>
      </c>
      <c r="H21" s="74">
        <f>'20'!D28</f>
        <v>225.5</v>
      </c>
      <c r="I21" s="75" t="str">
        <f>'20'!D29</f>
        <v>Velmi dobře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>
        <f t="shared" si="3"/>
        <v>225.5</v>
      </c>
      <c r="N21" s="43" t="str">
        <f t="shared" si="4"/>
        <v xml:space="preserve"> </v>
      </c>
      <c r="O21" s="41"/>
    </row>
    <row r="22" spans="1:15" x14ac:dyDescent="0.25">
      <c r="A22" s="70">
        <f>Startovka!A22</f>
        <v>21</v>
      </c>
      <c r="B22" s="70" t="str">
        <f>Startovka!B22</f>
        <v>Pech Richard</v>
      </c>
      <c r="C22" s="70" t="str">
        <f>Startovka!C22</f>
        <v>Balance Axarzen</v>
      </c>
      <c r="D22" s="70" t="str">
        <f>Startovka!D22</f>
        <v>belgický ovčák malinois</v>
      </c>
      <c r="E22" s="70" t="str">
        <f>Startovka!E22</f>
        <v>OB2</v>
      </c>
      <c r="F22" s="70" t="str">
        <f>Startovka!I3</f>
        <v>14.Mistrovství ČR belgických a australských ovčáků v Obedience - Brno</v>
      </c>
      <c r="G22" s="71">
        <f t="shared" si="0"/>
        <v>1</v>
      </c>
      <c r="H22" s="72">
        <f>'21'!D28</f>
        <v>256</v>
      </c>
      <c r="I22" s="75" t="str">
        <f>'21'!D29</f>
        <v>Výborně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>
        <f t="shared" si="3"/>
        <v>256</v>
      </c>
      <c r="N22" s="43" t="str">
        <f t="shared" si="4"/>
        <v xml:space="preserve"> </v>
      </c>
      <c r="O22" s="41"/>
    </row>
    <row r="23" spans="1:15" x14ac:dyDescent="0.25">
      <c r="A23" s="70">
        <f>Startovka!A23</f>
        <v>22</v>
      </c>
      <c r="B23" s="70" t="str">
        <f>Startovka!B23</f>
        <v>Husáková Pavla</v>
      </c>
      <c r="C23" s="70" t="str">
        <f>Startovka!C23</f>
        <v>Porto Deabei</v>
      </c>
      <c r="D23" s="70" t="str">
        <f>Startovka!D23</f>
        <v>belgický ovčák tervueren</v>
      </c>
      <c r="E23" s="70" t="str">
        <f>Startovka!E23</f>
        <v>OB2</v>
      </c>
      <c r="F23" s="70" t="str">
        <f>Startovka!I3</f>
        <v>14.Mistrovství ČR belgických a australských ovčáků v Obedience - Brno</v>
      </c>
      <c r="G23" s="70">
        <f t="shared" si="0"/>
        <v>3</v>
      </c>
      <c r="H23" s="74">
        <f>'22'!D28</f>
        <v>151</v>
      </c>
      <c r="I23" s="75" t="str">
        <f>'22'!D29</f>
        <v>Nehodnocen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>
        <f t="shared" si="3"/>
        <v>151</v>
      </c>
      <c r="N23" s="43" t="str">
        <f t="shared" si="4"/>
        <v xml:space="preserve"> </v>
      </c>
      <c r="O23" s="41"/>
    </row>
    <row r="24" spans="1:15" x14ac:dyDescent="0.25">
      <c r="A24" s="70">
        <f>Startovka!A24</f>
        <v>23</v>
      </c>
      <c r="B24" s="70" t="str">
        <f>Startovka!B24</f>
        <v>Vymazalová Hana</v>
      </c>
      <c r="C24" s="70" t="str">
        <f>Startovka!C24</f>
        <v>Niky z Huckelovy vily</v>
      </c>
      <c r="D24" s="70" t="str">
        <f>Startovka!D24</f>
        <v>belgický ovčák tervueren</v>
      </c>
      <c r="E24" s="70" t="str">
        <f>Startovka!E24</f>
        <v>OB3</v>
      </c>
      <c r="F24" s="70" t="str">
        <f>Startovka!I3</f>
        <v>14.Mistrovství ČR belgických a australských ovčáků v Obedience - Brno</v>
      </c>
      <c r="G24" s="71">
        <f t="shared" si="0"/>
        <v>3</v>
      </c>
      <c r="H24" s="72">
        <f>'23'!D28</f>
        <v>176</v>
      </c>
      <c r="I24" s="75" t="str">
        <f>'23'!D29</f>
        <v>Nehodnocen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>
        <f t="shared" si="4"/>
        <v>176</v>
      </c>
      <c r="O24" s="41"/>
    </row>
    <row r="25" spans="1:15" x14ac:dyDescent="0.25">
      <c r="A25" s="70">
        <f>Startovka!A25</f>
        <v>24</v>
      </c>
      <c r="B25" s="70" t="str">
        <f>Startovka!B25</f>
        <v>Šírová Iva</v>
      </c>
      <c r="C25" s="70" t="str">
        <f>Startovka!C25</f>
        <v>Yasmine´s Scent Carcassonne Tolugo</v>
      </c>
      <c r="D25" s="70" t="str">
        <f>Startovka!D25</f>
        <v>australský ovčák</v>
      </c>
      <c r="E25" s="70" t="str">
        <f>Startovka!E25</f>
        <v>OB3</v>
      </c>
      <c r="F25" s="70" t="str">
        <f>Startovka!I3</f>
        <v>14.Mistrovství ČR belgických a australských ovčáků v Obedience - Brno</v>
      </c>
      <c r="G25" s="70">
        <f t="shared" si="0"/>
        <v>4</v>
      </c>
      <c r="H25" s="74">
        <f>'24'!D28</f>
        <v>123.5</v>
      </c>
      <c r="I25" s="75" t="str">
        <f>'24'!D29</f>
        <v>Nehodnocen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>
        <f t="shared" si="4"/>
        <v>123.5</v>
      </c>
      <c r="O25" s="41"/>
    </row>
    <row r="26" spans="1:15" x14ac:dyDescent="0.25">
      <c r="A26" s="70">
        <f>Startovka!A26</f>
        <v>25</v>
      </c>
      <c r="B26" s="70" t="str">
        <f>Startovka!B26</f>
        <v>Bucharová Kristýna</v>
      </c>
      <c r="C26" s="70" t="str">
        <f>Startovka!C26</f>
        <v>Bria od Morového Sloupu</v>
      </c>
      <c r="D26" s="70" t="str">
        <f>Startovka!D26</f>
        <v>belgický ovčák malinois</v>
      </c>
      <c r="E26" s="70" t="str">
        <f>Startovka!E26</f>
        <v>OB3</v>
      </c>
      <c r="F26" s="70" t="str">
        <f>Startovka!I3</f>
        <v>14.Mistrovství ČR belgických a australských ovčáků v Obedience - Brno</v>
      </c>
      <c r="G26" s="71">
        <f t="shared" si="0"/>
        <v>2</v>
      </c>
      <c r="H26" s="72">
        <f>'25'!D28</f>
        <v>225.5</v>
      </c>
      <c r="I26" s="75" t="str">
        <f>'25'!D29</f>
        <v>Velmi dobře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>
        <f t="shared" si="4"/>
        <v>225.5</v>
      </c>
      <c r="O26" s="41"/>
    </row>
    <row r="27" spans="1:15" x14ac:dyDescent="0.25">
      <c r="A27" s="70">
        <f>Startovka!A27</f>
        <v>26</v>
      </c>
      <c r="B27" s="70" t="str">
        <f>Startovka!B27</f>
        <v>Florschutz Petra</v>
      </c>
      <c r="C27" s="70" t="str">
        <f>Startovka!C27</f>
        <v>Akira Crazy Duck</v>
      </c>
      <c r="D27" s="70" t="str">
        <f>Startovka!D27</f>
        <v>belgický ovčák malinois</v>
      </c>
      <c r="E27" s="70" t="str">
        <f>Startovka!E27</f>
        <v>OB3</v>
      </c>
      <c r="F27" s="70" t="str">
        <f>Startovka!I3</f>
        <v>14.Mistrovství ČR belgických a australských ovčáků v Obedience - Brno</v>
      </c>
      <c r="G27" s="70">
        <f t="shared" si="0"/>
        <v>1</v>
      </c>
      <c r="H27" s="74">
        <f>'26'!D28</f>
        <v>244</v>
      </c>
      <c r="I27" s="75" t="s">
        <v>143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>
        <f t="shared" si="4"/>
        <v>244</v>
      </c>
      <c r="O27" s="41"/>
    </row>
    <row r="28" spans="1:15" x14ac:dyDescent="0.25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14.Mistrovství ČR belgických a australských ovčáků v Obedience - Brno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25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14.Mistrovství ČR belgických a australských ovčáků v Obedience - Brno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25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14.Mistrovství ČR belgických a australských ovčáků v Obedience - Brno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25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14.Mistrovství ČR belgických a australských ovčáků v Obedience - Brno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25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14.Mistrovství ČR belgických a australských ovčáků v Obedience - Brno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25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14.Mistrovství ČR belgických a australských ovčáků v Obedience - Brno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25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14.Mistrovství ČR belgických a australských ovčáků v Obedience - Brno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25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14.Mistrovství ČR belgických a australských ovčáků v Obedience - Brno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25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14.Mistrovství ČR belgických a australských ovčáků v Obedience - Brno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25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14.Mistrovství ČR belgických a australských ovčáků v Obedience - Brno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25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14.Mistrovství ČR belgických a australských ovčáků v Obedience - Brno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25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14.Mistrovství ČR belgických a australských ovčáků v Obedience - Brno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25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14.Mistrovství ČR belgických a australských ovčáků v Obedience - Brno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25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14.Mistrovství ČR belgických a australských ovčáků v Obedience - Brno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25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14.Mistrovství ČR belgických a australských ovčáků v Obedience - Brno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25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14.Mistrovství ČR belgických a australských ovčáků v Obedience - Brno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25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14.Mistrovství ČR belgických a australských ovčáků v Obedience - Brno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25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14.Mistrovství ČR belgických a australských ovčáků v Obedience - Brno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25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14.Mistrovství ČR belgických a australských ovčáků v Obedience - Brno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25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14.Mistrovství ČR belgických a australských ovčáků v Obedience - Brno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25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14.Mistrovství ČR belgických a australských ovčáků v Obedience - Brno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25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14.Mistrovství ČR belgických a australských ovčáků v Obedience - Brno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25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14.Mistrovství ČR belgických a australských ovčáků v Obedience - Brno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25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14.Mistrovství ČR belgických a australských ovčáků v Obedience - Brno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9" scale="3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12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Startovka!B28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Startovka!C28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Startovka!D28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Startovka!A28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Startovka!E28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Výsledky!G28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xJ3Ks0MMwpTjviI+JPw9puSnTPcevnFwl8vZOfGkaT+HoLPvi+NhWQvubDqvWaJpxN4KsxQMKeIqLPMnO0eJMw==" saltValue="XpDHzHFCUbQTnVDUYvka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Startovka!B29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Startovka!C29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Startovka!D29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Startovka!A29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Startovka!E29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Výsledky!G29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tzcSgKqE+r8hR2F+9lUNJD1xbD0B7/HEvoueJX4E5cHzr7Na8vXvWtxRFxsyEdZQV4TLeyihRltdCQX7Krfj5A==" saltValue="5EizMZFu/lJ7KIyl/jnp4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11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Startovka!B30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Startovka!C30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Startovka!D30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Startovka!A30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Startovka!E30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k08jHmtkh46c8auKYV/8gFNjyE8+/Qk6Xsv9VrkiYco7fhizteVmY2Qvu/8U8a3WXaHCfkliDtzYKr2X3NPeGA==" saltValue="36b5hBCXp5AkLAmLI5WBf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Startovka!B31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Startovka!C31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Startovka!D31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Startovka!A31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Startovka!E31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44UNCvA8J970+rnbWLrnNAlvivIxdD/ugS3zuvPGSQSr+O0omrqQtGudYIletv1jsP0zxI35MS3WiJC3w3sJ8A==" saltValue="mQl07cZUs041Ts6cfSSIC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Startovka!B32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Startovka!C32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Startovka!D32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Startovka!A32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Startovka!E32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Výsledky!G32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s4lhqAoBNivah899vftg6gDdtn4NUIQtZ0wYxFdApRw68SPmJRGFY0FXkYhhZS36vei6yuajLj9+PycBl2FA/w==" saltValue="bXP0LrJt89A7KigVg391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topLeftCell="A11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Startovka!B33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Startovka!C33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Startovka!D33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Startovka!A33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Startovka!E33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Výsledky!G33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ie2PuS2LXq52+dchMAGRm5JxGUULNJtqYKdGe0T/M7YrOEHZd3sJNQUAh577yZzfLDs+5YKfyFa5bUmoTUCLhA==" saltValue="3mh20HiCP+gLwOo/CTuQ5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topLeftCell="A9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Startovka!B34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Startovka!C34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Startovka!D34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Startovka!A34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Startovka!E34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Výsledky!G34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CYp0W8H9xoz89DCupP8hXIPL9WsKdbv0++ymbNwWGzKXzah2OxEWiZ2BbwB++VKn4/txf/D1lg4j8Q/3hCqfZw==" saltValue="mZeMnNW5mcNgB6nNstCf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Startovka!B35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Startovka!C35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Startovka!D35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Startovka!A35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Startovka!E35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Výsledky!G35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7GQVPoS61weJGcGOGLJCmWUR0maIFLVDm4bX7ZRV3PDJvPuEFv43fdesR9IvF1VeqUC+ahjYVWThDCSp+lFwxg==" saltValue="kjBMqsYRUmZCjjszuec+6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Startovka!B36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Startovka!C36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Startovka!D36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Startovka!A36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Startovka!E36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Výsledky!G36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tyMsuZt5UrDyEXLfgKdTrZfNUZiXls3SzXYPtwlCn+wZUEllJlZ50xXQYQEAblMR3mgvwY+6WRfdCFwgoCK2Pw==" saltValue="fimRj5lD66uK4+wTqVAb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Startovka!B37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Startovka!C37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Startovka!D37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Startovka!A37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Startovka!E37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Výsledky!G37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3nGUpG9sJqIkqzeTW+vPaQ9NuFuUaDQayn543yZhAMo/KHI3Bq8BoZBuHJKf7MQr8ek3SJRm1SFtJWQorZULjA==" saltValue="qxqBolRirx33T42x4A1i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8" workbookViewId="0">
      <selection activeCell="G36" sqref="G36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Startovka!B2</f>
        <v>Daušová Zuzana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Startovka!C2</f>
        <v>Nazareth de Alphaville Bohemia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Startovka!D2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Startovka!A2</f>
        <v>1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Startovka!E2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Výsledky!G2</f>
        <v>11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7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21</v>
      </c>
      <c r="H20" s="64">
        <f t="shared" si="0"/>
        <v>21</v>
      </c>
      <c r="I20" s="64">
        <f t="shared" si="1"/>
        <v>10.5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222</v>
      </c>
      <c r="E28" s="95"/>
      <c r="F28" s="95"/>
      <c r="G28" s="95"/>
      <c r="H28" s="64">
        <f>SUM(G18:G27)</f>
        <v>222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P3mT74eoDCRhtuAYdNhueXWKc6QTD27ThqOvxemh6zUHXBi+Nlf0PfgT5YQ8p7Yick3zMBoKu1d7IjtAaCr5NQ==" saltValue="WK0HIvTqEq7gKYpunh67v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Startovka!B38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Startovka!C38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Startovka!D38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Startovka!A38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Startovka!E38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lsAR0kwSNouqKMFtLBU8HK8uemyvBGGjR8oNXVMMxySl0tRTNipnmqEgig1FMqMARx2sElXkcnBlnBMjd99W0Q==" saltValue="ifEq3LkSawbh91FiGyGQv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topLeftCell="A11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Startovka!B39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Startovka!C39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Startovka!D39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Startovka!A39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Startovka!E39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Výsledky!G39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CL7MFtBbBlZOxKu7x0BNoLNz5rZkgpvTSoVnuXVa/T1J+tdu2LSk2ukDLTIdMeM2QviKHbsTL66hTfNyOnBUhA==" saltValue="jOwFzPJTxh2RvI8QWBzZc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Startovka!B40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Startovka!C40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Startovka!D40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Startovka!A40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Startovka!E40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h0+3vWZWWyFx/36zHZFeaMjJgCXldTdgPI3p8ojKGe3ttkZqmNKf7bNuK0MeLqmzHDMPMmUlUM0WaixsgXrQ5g==" saltValue="lL3znB2dS/APxlAe4vvyR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topLeftCell="A14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Startovka!B41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Startovka!C41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Startovka!D41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Startovka!A41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Startovka!E41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/Zjni8/kGFrdeJ4P2xmTMY4VZFdLFH6QCfONSXEG8EmSLB/JDFfUMWkECKMkELsh4iICO09ksMlepaqFv/u9iA==" saltValue="2dIrFE3bxRuasYjFmmTRm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topLeftCell="A12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Startovka!B42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Startovka!C42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Startovka!D42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Startovka!A42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Startovka!E42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Výsledky!G42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hYnEx/jp8+2rlCMauPUySv+hDIUTO9a38O1OPad07UxK/Q84dSiuoeTrv7e/yniLmSk2l3Tw7Foi3EJWBygGdw==" saltValue="BCNWgTfy/0s+yAsydmByj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Startovka!B43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Startovka!C43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Startovka!D43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Startovka!A43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Startovka!E43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Výsledky!G43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woG23c7I2844DlZzF6hinw1vDluuXbTVml8fUgQ/I0oCYSX5MZ0krpxgTBx9291kCkl8cwhsLFrLUEwKzhA5TA==" saltValue="QDbd4/6ujk4qSsTroL3P+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topLeftCell="A11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Startovka!B44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Startovka!C44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Startovka!D44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Startovka!A44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Startovka!E44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Výsledky!G44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IAT47mg8nY1Kh7oyISfIpNLzbCnCKbomDLGBGnRNzQeB90IxXadaZVh48cuBhLjQp4t7x+yetrj0LKBInDC3pw==" saltValue="M6hAmrrf2y7GuUlf4gaNL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Startovka!B45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Startovka!C45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Startovka!D45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Startovka!A45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Startovka!E45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Výsledky!G45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B74K1pP0s44FdwCccOvu77JHv+ak+nJU8Thu450Xf/yjyACNFT6PVrS5m9yetNbqTWIqTawmWUDeAsA604JhpQ==" saltValue="U5QP3UPgFzZKUlRUL1LIc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Startovka!B46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Startovka!C46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Startovka!D46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Startovka!A46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Startovka!E46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Výsledky!G46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hvMYZslfHiXBVPrtes0giOj4oKEDJHdw5KpVT7kWXK44BF01dYlYPY6g1XZNoL4aiff5BaC9LN90sDZgII+F6g==" saltValue="mLFbvex+3er12AP0vmomd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Startovka!B47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Startovka!C47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Startovka!D47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Startovka!A47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Startovka!E47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Výsledky!G47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3EzxH9DCNnLOs9i7IWLMVZ6eIaE2OYouYNP/TA34od6LtIWzVCVtOXnyr859EID1HrK91+ZFmm+NmYfNjU3V1g==" saltValue="dlS0d44G5VZH8X1gJDXp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7" workbookViewId="0">
      <selection activeCell="H37" sqref="H37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Startovka!B3</f>
        <v>Gálová Karin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Startovka!C3</f>
        <v>Persecora Kwanah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Startovka!D3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Startovka!A3</f>
        <v>2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Startovka!E3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Výsledky!G3</f>
        <v>9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36</v>
      </c>
      <c r="H18" s="64">
        <f t="shared" ref="H18:H27" si="0">SUM(D18*F18)</f>
        <v>36</v>
      </c>
      <c r="I18" s="64">
        <f t="shared" ref="I18:I27" si="1">SUM(((D18+E18)*F18)/2)</f>
        <v>18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6.5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26</v>
      </c>
      <c r="H19" s="64">
        <f t="shared" si="0"/>
        <v>26</v>
      </c>
      <c r="I19" s="64">
        <f t="shared" si="1"/>
        <v>13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6.5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19.5</v>
      </c>
      <c r="H20" s="64">
        <f t="shared" si="0"/>
        <v>19.5</v>
      </c>
      <c r="I20" s="64">
        <f t="shared" si="1"/>
        <v>9.75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252</v>
      </c>
      <c r="E28" s="95"/>
      <c r="F28" s="95"/>
      <c r="G28" s="95"/>
      <c r="H28" s="64">
        <f>SUM(G18:G27)</f>
        <v>252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NsAISHs7ai4mEn73F1Izo9KT8i7u/s/BpYar0hjG8z4iI44lhXPCPlj87BKQ8UqzQ9PfoHFro5PI9WIObs/2xg==" saltValue="r3ENihsk96jCrrWi6RNyc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Startovka!B48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Startovka!C48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Startovka!D48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Startovka!A48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Startovka!E48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3Hu3vAUz8Lc2AiwlxhGemVpJFZoAb9O3BcZtg5sppeo/3rSO2dYWcmfUEKqqun8RUbGTI0+eUGCefhLF4OULIQ==" saltValue="k2VkPlsOs5ZHhk9EnFsZ9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topLeftCell="A13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Startovka!B49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Startovka!C49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Startovka!D49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Startovka!A49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Startovka!E49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Výsledky!G49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dafSfOa9+ywsBjevXpF7XNDWPdpz4E108zF0oXZF4chSmkvTSAXKMwleIyhFUz3fGqIBCVvp+uFm9GwtuInWaw==" saltValue="b2mrMUgUt1kwnafmjyL3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topLeftCell="A10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Startovka!B50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Startovka!C50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Startovka!D50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Startovka!A50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Startovka!E50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Výsledky!G50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OljsNj1GzRrykG2YnbrlGzW4zHxVO5l4HdNDTHXF37dVGkBxJpMauMM6KCDfpOXngUX8bxcc1mY70ofHIQP//Q==" saltValue="MrjnScxZw6qC3GPIwNqzm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topLeftCell="A12" workbookViewId="0">
      <selection activeCell="C14" sqref="C14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>
        <f>Startovka!B51</f>
        <v>0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>
        <f>Startovka!C51</f>
        <v>0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>
        <f>Startovka!D51</f>
        <v>0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Startovka!A51</f>
        <v>0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>
        <f>Startovka!E51</f>
        <v>0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 t="str">
        <f>Výsledky!G51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25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75" x14ac:dyDescent="0.25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75" x14ac:dyDescent="0.25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YHBhgtm+dlzzHBRr2ajCnK1rX4DIoLUEnVwDZJ4aBlaKjOFsF3dh5RcRSKnMHeCbEbwqy7eju92xvzGHZZhB8A==" saltValue="/ydUUPoOvikvsskmt1b1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2" workbookViewId="0">
      <selection activeCell="I20" sqref="I20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Startovka!B4</f>
        <v>Synková Veronika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Startovka!C4</f>
        <v>Albus Bohemia Jites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Startovka!D4</f>
        <v>australský ovčák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Startovka!A4</f>
        <v>3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Startovka!E4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Výsledky!G4</f>
        <v>2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279.5</v>
      </c>
      <c r="E28" s="95"/>
      <c r="F28" s="95"/>
      <c r="G28" s="95"/>
      <c r="H28" s="64">
        <f>SUM(G18:G27)</f>
        <v>279.5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M7AaGfvQkcMK4ZjC1TwlawCFcIX7zo4i/grQeNGy4b3HcU8teYvwDNMPSWh/2cda23QGJvc1U7o/Rtu/wPGdgg==" saltValue="ytbZcV+UrH2Czvpi60o/i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2" workbookViewId="0">
      <selection activeCell="H16" sqref="H16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Startovka!B5</f>
        <v>Bela Teuta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Startovka!C5</f>
        <v>Bard z Mokré rokle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Startovka!D5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Startovka!A5</f>
        <v>4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Startovka!E5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Výsledky!G5</f>
        <v>3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278</v>
      </c>
      <c r="E28" s="95"/>
      <c r="F28" s="95"/>
      <c r="G28" s="95"/>
      <c r="H28" s="64">
        <f>SUM(G18:G27)</f>
        <v>278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RDC3z2iAtA0aqm7q5+a889u+Jodgr6Hak6wSYziqlDpdBTSq3JWimKqXUXT1sZCXtpO0dwSr13wXhx3udrmwZA==" saltValue="vBx8gbIX8+e//1h8JzhmD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10" workbookViewId="0">
      <selection activeCell="H19" sqref="H19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Startovka!B6</f>
        <v>Jičínská Natálie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Startovka!C6</f>
        <v>Birgid Ginger Storm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Startovka!D6</f>
        <v>belgický ovčák malinois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Startovka!A6</f>
        <v>5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Startovka!E6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Výsledky!G6</f>
        <v>1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6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283</v>
      </c>
      <c r="E28" s="95"/>
      <c r="F28" s="95"/>
      <c r="G28" s="95"/>
      <c r="H28" s="64">
        <f>SUM(G18:G27)</f>
        <v>283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+4x0OEc0SJ6mWIKVFnvExzGjxOO/fVhJEmWrZYHbyXYALKIwChA/kq4PMakPA/4qgsQCPJOj3cu2OwvXWTNjXg==" saltValue="YQUFiRywOsavMhUCiyGs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10" workbookViewId="0">
      <selection activeCell="H18" sqref="H18"/>
    </sheetView>
  </sheetViews>
  <sheetFormatPr defaultRowHeight="15" x14ac:dyDescent="0.25"/>
  <cols>
    <col min="1" max="1" width="13.25" style="4" customWidth="1"/>
    <col min="2" max="2" width="6.75" style="4" customWidth="1"/>
    <col min="3" max="3" width="62.75" style="4" customWidth="1"/>
    <col min="4" max="5" width="14.625" style="4" customWidth="1"/>
    <col min="6" max="6" width="5.375" style="4" customWidth="1"/>
    <col min="7" max="7" width="16" style="4" customWidth="1"/>
    <col min="8" max="8" width="6.875" style="4" customWidth="1"/>
    <col min="9" max="9" width="7.75" style="4" customWidth="1"/>
    <col min="10" max="1025" width="8.125" style="4" customWidth="1"/>
    <col min="1026" max="1026" width="9" customWidth="1"/>
  </cols>
  <sheetData>
    <row r="1" spans="1:11" ht="21" x14ac:dyDescent="0.35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35">
      <c r="A2" s="96"/>
      <c r="B2" s="96"/>
      <c r="C2" s="96"/>
      <c r="D2" s="96"/>
      <c r="E2" s="96"/>
      <c r="F2" s="96"/>
      <c r="G2" s="96"/>
      <c r="H2" s="44"/>
    </row>
    <row r="3" spans="1:11" ht="15.75" x14ac:dyDescent="0.25">
      <c r="A3" s="45" t="s">
        <v>52</v>
      </c>
      <c r="B3" s="45"/>
      <c r="C3" s="101" t="str">
        <f>Startovka!I2</f>
        <v xml:space="preserve">Denisa Ružová </v>
      </c>
      <c r="D3" s="101"/>
      <c r="E3" s="101"/>
      <c r="F3" s="101"/>
      <c r="G3" s="101"/>
    </row>
    <row r="4" spans="1:11" ht="15.75" x14ac:dyDescent="0.25">
      <c r="A4" s="45" t="s">
        <v>53</v>
      </c>
      <c r="B4" s="45"/>
      <c r="C4" s="101" t="str">
        <f>Startovka!I3</f>
        <v>14.Mistrovství ČR belgických a australských ovčáků v Obedience - Brno</v>
      </c>
      <c r="D4" s="101"/>
      <c r="E4" s="101"/>
      <c r="F4" s="101"/>
      <c r="G4" s="101"/>
    </row>
    <row r="5" spans="1:11" ht="15.75" x14ac:dyDescent="0.25">
      <c r="A5" s="45" t="s">
        <v>54</v>
      </c>
      <c r="B5" s="45"/>
      <c r="C5" s="102" t="str">
        <f>Startovka!I4</f>
        <v>3.9.2023</v>
      </c>
      <c r="D5" s="102"/>
      <c r="E5" s="102"/>
      <c r="F5" s="102"/>
      <c r="G5" s="102"/>
      <c r="H5" s="46"/>
    </row>
    <row r="6" spans="1:11" ht="15.75" x14ac:dyDescent="0.25">
      <c r="A6" s="45" t="s">
        <v>55</v>
      </c>
      <c r="B6" s="45"/>
      <c r="C6" s="47" t="str">
        <f>D17</f>
        <v>Doro Seidenschmiedt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75" x14ac:dyDescent="0.25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75" x14ac:dyDescent="0.25">
      <c r="A8" s="45"/>
      <c r="B8" s="49"/>
      <c r="C8" s="50"/>
      <c r="D8" s="50"/>
      <c r="E8" s="50"/>
      <c r="F8" s="50"/>
      <c r="G8" s="50"/>
    </row>
    <row r="9" spans="1:11" ht="20.100000000000001" customHeight="1" x14ac:dyDescent="0.25">
      <c r="A9" s="93" t="s">
        <v>57</v>
      </c>
      <c r="B9" s="93"/>
      <c r="C9" s="48" t="str">
        <f>Startovka!B7</f>
        <v>Kohlová Marie</v>
      </c>
      <c r="D9" s="98" t="s">
        <v>58</v>
      </c>
      <c r="E9" s="98"/>
      <c r="F9" s="98"/>
      <c r="G9" s="98"/>
    </row>
    <row r="10" spans="1:11" ht="20.100000000000001" customHeight="1" x14ac:dyDescent="0.25">
      <c r="A10" s="93" t="s">
        <v>59</v>
      </c>
      <c r="B10" s="93"/>
      <c r="C10" s="48" t="str">
        <f>Startovka!C7</f>
        <v>Yahoodka z Kovárny</v>
      </c>
      <c r="D10" s="99" t="s">
        <v>60</v>
      </c>
      <c r="E10" s="99"/>
      <c r="F10" s="99"/>
      <c r="G10" s="99"/>
    </row>
    <row r="11" spans="1:11" ht="20.100000000000001" customHeight="1" x14ac:dyDescent="0.25">
      <c r="A11" s="93" t="s">
        <v>61</v>
      </c>
      <c r="B11" s="93"/>
      <c r="C11" s="48" t="str">
        <f>Startovka!D7</f>
        <v>belgický ovčák tervueren</v>
      </c>
      <c r="D11" s="99"/>
      <c r="E11" s="99"/>
      <c r="F11" s="99"/>
      <c r="G11" s="99"/>
    </row>
    <row r="12" spans="1:11" ht="20.100000000000001" customHeight="1" x14ac:dyDescent="0.25">
      <c r="A12" s="93" t="s">
        <v>62</v>
      </c>
      <c r="B12" s="93"/>
      <c r="C12" s="48">
        <f>Startovka!A7</f>
        <v>6</v>
      </c>
      <c r="D12" s="99"/>
      <c r="E12" s="99"/>
      <c r="F12" s="99"/>
      <c r="G12" s="99"/>
    </row>
    <row r="13" spans="1:11" ht="20.100000000000001" customHeight="1" x14ac:dyDescent="0.25">
      <c r="A13" s="93" t="s">
        <v>63</v>
      </c>
      <c r="B13" s="93"/>
      <c r="C13" s="48" t="str">
        <f>Startovka!E7</f>
        <v>OB1</v>
      </c>
      <c r="D13" s="94" t="s">
        <v>64</v>
      </c>
      <c r="E13" s="94"/>
      <c r="F13" s="94"/>
      <c r="G13" s="51"/>
    </row>
    <row r="14" spans="1:11" ht="20.100000000000001" customHeight="1" x14ac:dyDescent="0.25">
      <c r="A14" s="93" t="s">
        <v>65</v>
      </c>
      <c r="B14" s="93"/>
      <c r="C14" s="48">
        <f>Výsledky!G7</f>
        <v>12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25">
      <c r="A15" s="50"/>
      <c r="B15" s="50"/>
      <c r="C15" s="50"/>
      <c r="D15" s="50"/>
      <c r="E15" s="50"/>
      <c r="F15" s="50"/>
      <c r="G15" s="50"/>
    </row>
    <row r="16" spans="1:11" ht="47.25" x14ac:dyDescent="0.25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x14ac:dyDescent="0.25">
      <c r="A17" s="50"/>
      <c r="B17" s="55"/>
      <c r="C17" s="55"/>
      <c r="D17" s="56" t="str">
        <f>IF(C13="OB-Z",Startovka!I7,IF(C13="OB1",Startovka!I11,IF(C13="OB2",Startovka!I15,IF(C13="OB3",Startovka!I19))))</f>
        <v>Doro Seidenschmiedt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75" x14ac:dyDescent="0.25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75" x14ac:dyDescent="0.25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75" x14ac:dyDescent="0.25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75" x14ac:dyDescent="0.25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75" x14ac:dyDescent="0.25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75" x14ac:dyDescent="0.25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75" x14ac:dyDescent="0.25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75" x14ac:dyDescent="0.25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75" x14ac:dyDescent="0.25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75" x14ac:dyDescent="0.25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75" x14ac:dyDescent="0.25">
      <c r="A28" s="50"/>
      <c r="B28" s="91" t="s">
        <v>67</v>
      </c>
      <c r="C28" s="91"/>
      <c r="D28" s="95">
        <f>IF(G13="ano","0",IF(G14="ano",H28-20,SUM(G18:G27)))</f>
        <v>217.5</v>
      </c>
      <c r="E28" s="95"/>
      <c r="F28" s="95"/>
      <c r="G28" s="95"/>
      <c r="H28" s="64">
        <f>SUM(G18:G27)</f>
        <v>217.5</v>
      </c>
      <c r="I28" s="64"/>
    </row>
    <row r="29" spans="1:9" ht="15.75" x14ac:dyDescent="0.25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Dobře</v>
      </c>
      <c r="E29" s="92"/>
      <c r="F29" s="92"/>
      <c r="G29" s="92"/>
    </row>
    <row r="30" spans="1:9" x14ac:dyDescent="0.25">
      <c r="A30" s="50"/>
      <c r="B30" s="50"/>
      <c r="C30" s="50"/>
      <c r="D30" s="50"/>
      <c r="E30" s="50"/>
      <c r="F30" s="50"/>
      <c r="G30" s="50"/>
    </row>
    <row r="31" spans="1:9" x14ac:dyDescent="0.25">
      <c r="A31" s="50"/>
      <c r="B31" s="50"/>
      <c r="C31" s="50"/>
      <c r="D31" s="50"/>
      <c r="E31" s="50"/>
      <c r="F31" s="50"/>
      <c r="G31" s="50"/>
    </row>
    <row r="32" spans="1:9" x14ac:dyDescent="0.25">
      <c r="A32" s="50"/>
      <c r="B32" s="50"/>
      <c r="C32" s="50"/>
      <c r="D32" s="50"/>
      <c r="E32" s="50"/>
      <c r="F32" s="50"/>
      <c r="G32" s="50"/>
    </row>
    <row r="33" spans="1:7" x14ac:dyDescent="0.25">
      <c r="A33" s="50"/>
      <c r="B33" s="50"/>
      <c r="C33" s="50"/>
      <c r="D33" s="50"/>
      <c r="E33" s="50"/>
      <c r="F33" s="50"/>
      <c r="G33" s="50"/>
    </row>
    <row r="34" spans="1:7" x14ac:dyDescent="0.25">
      <c r="A34" s="50"/>
      <c r="B34" s="50"/>
      <c r="C34" s="50"/>
      <c r="D34" s="50"/>
      <c r="E34" s="50"/>
      <c r="F34" s="50"/>
      <c r="G34" s="50"/>
    </row>
    <row r="35" spans="1:7" x14ac:dyDescent="0.25">
      <c r="A35" s="50"/>
      <c r="B35" s="50"/>
      <c r="C35" s="50"/>
      <c r="D35" s="50"/>
      <c r="E35" s="50"/>
      <c r="F35" s="50"/>
      <c r="G35" s="50"/>
    </row>
    <row r="36" spans="1:7" x14ac:dyDescent="0.25">
      <c r="A36" s="50"/>
      <c r="B36" s="50"/>
      <c r="C36" s="50"/>
      <c r="D36" s="50"/>
      <c r="E36" s="50"/>
      <c r="F36" s="50"/>
      <c r="G36" s="50"/>
    </row>
  </sheetData>
  <sheetProtection algorithmName="SHA-512" hashValue="/a4PJIWom8sj7SzKEAnasJMgc7af4FPND3doGCQauQQPTuXcfEQ/YXBUqpOSKd16B2zgkA/QI3CCnJZvDMeWlQ==" saltValue="Lhsy1e5TMfxClUwyQpOu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Denca</cp:lastModifiedBy>
  <cp:revision>1</cp:revision>
  <cp:lastPrinted>2023-09-03T13:21:12Z</cp:lastPrinted>
  <dcterms:created xsi:type="dcterms:W3CDTF">2020-01-31T23:26:18Z</dcterms:created>
  <dcterms:modified xsi:type="dcterms:W3CDTF">2023-09-05T08:53:54Z</dcterms:modified>
</cp:coreProperties>
</file>