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360" windowHeight="9150" tabRatio="810" activeTab="1"/>
  </bookViews>
  <sheets>
    <sheet name="Vstup" sheetId="41" r:id="rId1"/>
    <sheet name="výsledkovka" sheetId="40" r:id="rId2"/>
    <sheet name="01" sheetId="1" r:id="rId3"/>
    <sheet name="02" sheetId="9" r:id="rId4"/>
    <sheet name="03" sheetId="8" r:id="rId5"/>
    <sheet name="04" sheetId="7" r:id="rId6"/>
    <sheet name="05" sheetId="6" r:id="rId7"/>
    <sheet name="06" sheetId="5" r:id="rId8"/>
    <sheet name="07" sheetId="4" r:id="rId9"/>
    <sheet name="08" sheetId="16" r:id="rId10"/>
    <sheet name="09" sheetId="15" r:id="rId11"/>
    <sheet name="10" sheetId="14" r:id="rId12"/>
    <sheet name="11" sheetId="13" r:id="rId13"/>
    <sheet name="12" sheetId="12" r:id="rId14"/>
    <sheet name="13" sheetId="11" r:id="rId15"/>
    <sheet name="14" sheetId="10" r:id="rId16"/>
    <sheet name="15" sheetId="3" r:id="rId17"/>
    <sheet name="16" sheetId="50" r:id="rId18"/>
    <sheet name="17" sheetId="49" r:id="rId19"/>
    <sheet name="18" sheetId="48" r:id="rId20"/>
    <sheet name="19" sheetId="47" r:id="rId21"/>
  </sheets>
  <calcPr calcId="125725"/>
</workbook>
</file>

<file path=xl/calcChain.xml><?xml version="1.0" encoding="utf-8"?>
<calcChain xmlns="http://schemas.openxmlformats.org/spreadsheetml/2006/main">
  <c r="G25" i="49"/>
  <c r="G21"/>
  <c r="G21" i="50"/>
  <c r="G20" i="3"/>
  <c r="G17" i="10"/>
  <c r="G16" i="11"/>
  <c r="G25" i="12"/>
  <c r="G21"/>
  <c r="G21" i="13"/>
  <c r="G17"/>
  <c r="G19" i="14"/>
  <c r="G24" i="15"/>
  <c r="G23"/>
  <c r="G20"/>
  <c r="G19"/>
  <c r="G16"/>
  <c r="G24" i="16"/>
  <c r="G22"/>
  <c r="G24" i="4"/>
  <c r="G24" i="6"/>
  <c r="G22" i="8"/>
  <c r="B16" i="40"/>
  <c r="H16" i="11"/>
  <c r="H24"/>
  <c r="G24"/>
  <c r="H20" i="8"/>
  <c r="G20"/>
  <c r="H20" i="9"/>
  <c r="G20"/>
  <c r="H20" i="1"/>
  <c r="G20"/>
  <c r="H25"/>
  <c r="G25"/>
  <c r="H16"/>
  <c r="G16"/>
  <c r="H17"/>
  <c r="G17"/>
  <c r="H23"/>
  <c r="G23"/>
  <c r="H18"/>
  <c r="G18"/>
  <c r="H19"/>
  <c r="G19"/>
  <c r="H21"/>
  <c r="G21"/>
  <c r="H22"/>
  <c r="G22"/>
  <c r="H24"/>
  <c r="G24"/>
  <c r="C8" i="47"/>
  <c r="C7"/>
  <c r="C6"/>
  <c r="C5"/>
  <c r="C8" i="48"/>
  <c r="C7"/>
  <c r="C6"/>
  <c r="C5"/>
  <c r="C8" i="49"/>
  <c r="C7"/>
  <c r="C6"/>
  <c r="C5"/>
  <c r="C8" i="50"/>
  <c r="C7"/>
  <c r="C6"/>
  <c r="C5"/>
  <c r="C8" i="3"/>
  <c r="C7"/>
  <c r="C6"/>
  <c r="C5"/>
  <c r="C8" i="10"/>
  <c r="C6"/>
  <c r="C7"/>
  <c r="C5"/>
  <c r="C8" i="11"/>
  <c r="C7"/>
  <c r="C6"/>
  <c r="C5"/>
  <c r="C8" i="12"/>
  <c r="C7"/>
  <c r="C6"/>
  <c r="C5"/>
  <c r="C8" i="13"/>
  <c r="C7"/>
  <c r="C6"/>
  <c r="C5"/>
  <c r="C8" i="14"/>
  <c r="C7"/>
  <c r="C6"/>
  <c r="C5"/>
  <c r="C8" i="15"/>
  <c r="C7"/>
  <c r="C6"/>
  <c r="C5"/>
  <c r="C8" i="16"/>
  <c r="C7"/>
  <c r="C6"/>
  <c r="C5"/>
  <c r="C8" i="4"/>
  <c r="C7"/>
  <c r="C6"/>
  <c r="C5"/>
  <c r="C8" i="5"/>
  <c r="C7"/>
  <c r="C6"/>
  <c r="C5"/>
  <c r="C8" i="6"/>
  <c r="C7"/>
  <c r="C6"/>
  <c r="C5"/>
  <c r="C8" i="7"/>
  <c r="C7"/>
  <c r="C6"/>
  <c r="C5"/>
  <c r="C8" i="8"/>
  <c r="C7"/>
  <c r="C6"/>
  <c r="C5"/>
  <c r="C8" i="9"/>
  <c r="C7"/>
  <c r="C6"/>
  <c r="C5"/>
  <c r="H16" i="47"/>
  <c r="G16"/>
  <c r="H17"/>
  <c r="G17"/>
  <c r="H18"/>
  <c r="G18"/>
  <c r="H19"/>
  <c r="G19"/>
  <c r="H20"/>
  <c r="G20"/>
  <c r="H21"/>
  <c r="G21"/>
  <c r="H22"/>
  <c r="G22"/>
  <c r="H23"/>
  <c r="G23"/>
  <c r="H24"/>
  <c r="G24"/>
  <c r="H25"/>
  <c r="G25"/>
  <c r="C12"/>
  <c r="C11"/>
  <c r="C10"/>
  <c r="C3"/>
  <c r="C2"/>
  <c r="C1"/>
  <c r="H16" i="48"/>
  <c r="G16"/>
  <c r="H17"/>
  <c r="G17"/>
  <c r="H18"/>
  <c r="G18"/>
  <c r="H19"/>
  <c r="G19"/>
  <c r="H20"/>
  <c r="G20"/>
  <c r="H21"/>
  <c r="G21"/>
  <c r="H22"/>
  <c r="G22"/>
  <c r="H23"/>
  <c r="G23"/>
  <c r="H24"/>
  <c r="G24"/>
  <c r="H25"/>
  <c r="G25"/>
  <c r="C12"/>
  <c r="C11"/>
  <c r="C10"/>
  <c r="C3"/>
  <c r="C2"/>
  <c r="C1"/>
  <c r="H16" i="49"/>
  <c r="G16"/>
  <c r="H17"/>
  <c r="G17"/>
  <c r="H18"/>
  <c r="G18"/>
  <c r="H19"/>
  <c r="G19"/>
  <c r="H20"/>
  <c r="G20"/>
  <c r="H21"/>
  <c r="H22"/>
  <c r="G22"/>
  <c r="H23"/>
  <c r="G23"/>
  <c r="H24"/>
  <c r="G24"/>
  <c r="H25"/>
  <c r="C12"/>
  <c r="C11"/>
  <c r="C10"/>
  <c r="C3"/>
  <c r="C2"/>
  <c r="C1"/>
  <c r="H16" i="50"/>
  <c r="G16"/>
  <c r="H17"/>
  <c r="G17"/>
  <c r="H18"/>
  <c r="G18"/>
  <c r="H19"/>
  <c r="G19"/>
  <c r="H20"/>
  <c r="G20"/>
  <c r="H21"/>
  <c r="H22"/>
  <c r="G22"/>
  <c r="H23"/>
  <c r="G23"/>
  <c r="H24"/>
  <c r="G24"/>
  <c r="H25"/>
  <c r="G25"/>
  <c r="C12"/>
  <c r="C11"/>
  <c r="C10"/>
  <c r="C3"/>
  <c r="C2"/>
  <c r="C1"/>
  <c r="H16" i="3"/>
  <c r="G16"/>
  <c r="H17"/>
  <c r="G17"/>
  <c r="H18"/>
  <c r="G18"/>
  <c r="H19"/>
  <c r="G19"/>
  <c r="H20"/>
  <c r="H21"/>
  <c r="G21"/>
  <c r="H22"/>
  <c r="G22"/>
  <c r="H23"/>
  <c r="G23"/>
  <c r="H24"/>
  <c r="G24"/>
  <c r="H25"/>
  <c r="G25"/>
  <c r="C12"/>
  <c r="C11"/>
  <c r="C10"/>
  <c r="C3"/>
  <c r="C2"/>
  <c r="C1"/>
  <c r="H16" i="10"/>
  <c r="G16"/>
  <c r="H17"/>
  <c r="H18"/>
  <c r="G18"/>
  <c r="H19"/>
  <c r="G19"/>
  <c r="H20"/>
  <c r="G20"/>
  <c r="H21"/>
  <c r="G21"/>
  <c r="H22"/>
  <c r="G22"/>
  <c r="H23"/>
  <c r="G23"/>
  <c r="H24"/>
  <c r="G24"/>
  <c r="H25"/>
  <c r="G25"/>
  <c r="C12"/>
  <c r="C11"/>
  <c r="C10"/>
  <c r="C3"/>
  <c r="C2"/>
  <c r="C1"/>
  <c r="H17" i="11"/>
  <c r="G17"/>
  <c r="H18"/>
  <c r="G18"/>
  <c r="H19"/>
  <c r="G19"/>
  <c r="H20"/>
  <c r="G20"/>
  <c r="H21"/>
  <c r="G21"/>
  <c r="H22"/>
  <c r="G22"/>
  <c r="H23"/>
  <c r="G23"/>
  <c r="H25"/>
  <c r="G25"/>
  <c r="C12"/>
  <c r="C11"/>
  <c r="C10"/>
  <c r="C3"/>
  <c r="C2"/>
  <c r="C1"/>
  <c r="H16" i="12"/>
  <c r="G16"/>
  <c r="H17"/>
  <c r="G17"/>
  <c r="H18"/>
  <c r="G18"/>
  <c r="H19"/>
  <c r="G19"/>
  <c r="H20"/>
  <c r="G20"/>
  <c r="H21"/>
  <c r="H22"/>
  <c r="G22"/>
  <c r="H23"/>
  <c r="G23"/>
  <c r="H24"/>
  <c r="G24"/>
  <c r="H25"/>
  <c r="C12"/>
  <c r="C11"/>
  <c r="C10"/>
  <c r="C3"/>
  <c r="C2"/>
  <c r="C1"/>
  <c r="H16" i="13"/>
  <c r="G16"/>
  <c r="H17"/>
  <c r="H18"/>
  <c r="G18"/>
  <c r="H19"/>
  <c r="G19"/>
  <c r="H20"/>
  <c r="G20"/>
  <c r="H21"/>
  <c r="H22"/>
  <c r="G22"/>
  <c r="H23"/>
  <c r="G23"/>
  <c r="H24"/>
  <c r="G24"/>
  <c r="H25"/>
  <c r="G25"/>
  <c r="C12"/>
  <c r="C11"/>
  <c r="C10"/>
  <c r="C3"/>
  <c r="C2"/>
  <c r="C1"/>
  <c r="H16" i="14"/>
  <c r="G16"/>
  <c r="H17"/>
  <c r="G17"/>
  <c r="H18"/>
  <c r="G18"/>
  <c r="H19"/>
  <c r="H20"/>
  <c r="G20"/>
  <c r="H21"/>
  <c r="G21"/>
  <c r="H22"/>
  <c r="G22"/>
  <c r="H23"/>
  <c r="G23"/>
  <c r="H24"/>
  <c r="G24"/>
  <c r="H25"/>
  <c r="G25"/>
  <c r="C12"/>
  <c r="C11"/>
  <c r="C10"/>
  <c r="C3"/>
  <c r="C2"/>
  <c r="C1"/>
  <c r="H16" i="15"/>
  <c r="H17"/>
  <c r="G17"/>
  <c r="H18"/>
  <c r="G18"/>
  <c r="H19"/>
  <c r="H20"/>
  <c r="H21"/>
  <c r="G21"/>
  <c r="H22"/>
  <c r="G22"/>
  <c r="H23"/>
  <c r="H24"/>
  <c r="H25"/>
  <c r="G25"/>
  <c r="C12"/>
  <c r="C11"/>
  <c r="C10"/>
  <c r="C3"/>
  <c r="C2"/>
  <c r="C1"/>
  <c r="H16" i="16"/>
  <c r="G16"/>
  <c r="H17"/>
  <c r="G17"/>
  <c r="H18"/>
  <c r="G18"/>
  <c r="H19"/>
  <c r="G19"/>
  <c r="H20"/>
  <c r="G20"/>
  <c r="H21"/>
  <c r="G21"/>
  <c r="H22"/>
  <c r="H23"/>
  <c r="G23"/>
  <c r="H24"/>
  <c r="H25"/>
  <c r="G25"/>
  <c r="C12"/>
  <c r="C11"/>
  <c r="C10"/>
  <c r="C3"/>
  <c r="C2"/>
  <c r="C1"/>
  <c r="H16" i="4"/>
  <c r="G16"/>
  <c r="H17"/>
  <c r="G17"/>
  <c r="H18"/>
  <c r="G18"/>
  <c r="H19"/>
  <c r="G19"/>
  <c r="H20"/>
  <c r="G20"/>
  <c r="H21"/>
  <c r="G21"/>
  <c r="H22"/>
  <c r="G22"/>
  <c r="H23"/>
  <c r="G23"/>
  <c r="H24"/>
  <c r="H25"/>
  <c r="G25"/>
  <c r="C12"/>
  <c r="C11"/>
  <c r="C10"/>
  <c r="C3"/>
  <c r="C2"/>
  <c r="C1"/>
  <c r="H16" i="5"/>
  <c r="G16"/>
  <c r="H17"/>
  <c r="G17"/>
  <c r="H18"/>
  <c r="G18"/>
  <c r="H19"/>
  <c r="G19"/>
  <c r="H20"/>
  <c r="G20"/>
  <c r="H21"/>
  <c r="G21"/>
  <c r="H22"/>
  <c r="G22"/>
  <c r="H23"/>
  <c r="G23"/>
  <c r="H24"/>
  <c r="G24"/>
  <c r="H25"/>
  <c r="G25"/>
  <c r="C12"/>
  <c r="C11"/>
  <c r="C10"/>
  <c r="C3"/>
  <c r="C2"/>
  <c r="C1"/>
  <c r="H16" i="6"/>
  <c r="G16"/>
  <c r="H17"/>
  <c r="G17"/>
  <c r="H18"/>
  <c r="G18"/>
  <c r="H19"/>
  <c r="G19"/>
  <c r="H20"/>
  <c r="G20"/>
  <c r="H21"/>
  <c r="G21"/>
  <c r="H22"/>
  <c r="G22"/>
  <c r="H23"/>
  <c r="G23"/>
  <c r="H24"/>
  <c r="H25"/>
  <c r="G25"/>
  <c r="C12"/>
  <c r="C11"/>
  <c r="C10"/>
  <c r="C3"/>
  <c r="C2"/>
  <c r="C1"/>
  <c r="H16" i="7"/>
  <c r="G16"/>
  <c r="H17"/>
  <c r="G17"/>
  <c r="H18"/>
  <c r="G18"/>
  <c r="H19"/>
  <c r="G19"/>
  <c r="H20"/>
  <c r="G20"/>
  <c r="H21"/>
  <c r="G21"/>
  <c r="H22"/>
  <c r="G22"/>
  <c r="H23"/>
  <c r="G23"/>
  <c r="H24"/>
  <c r="G24"/>
  <c r="H25"/>
  <c r="G25"/>
  <c r="C12"/>
  <c r="C11"/>
  <c r="C10"/>
  <c r="C3"/>
  <c r="C2"/>
  <c r="C1"/>
  <c r="H16" i="8"/>
  <c r="G16"/>
  <c r="H17"/>
  <c r="G17"/>
  <c r="H18"/>
  <c r="G18"/>
  <c r="H19"/>
  <c r="G19"/>
  <c r="H21"/>
  <c r="G21"/>
  <c r="H22"/>
  <c r="H23"/>
  <c r="G23"/>
  <c r="H24"/>
  <c r="G24"/>
  <c r="H25"/>
  <c r="G25"/>
  <c r="C12"/>
  <c r="C11"/>
  <c r="C10"/>
  <c r="C3"/>
  <c r="C2"/>
  <c r="C1"/>
  <c r="H16" i="9"/>
  <c r="G16"/>
  <c r="H17"/>
  <c r="G17"/>
  <c r="H18"/>
  <c r="G18"/>
  <c r="H19"/>
  <c r="G19"/>
  <c r="H21"/>
  <c r="G21"/>
  <c r="H22"/>
  <c r="G22"/>
  <c r="H23"/>
  <c r="G23"/>
  <c r="H24"/>
  <c r="G24"/>
  <c r="H25"/>
  <c r="G25"/>
  <c r="C12"/>
  <c r="C11"/>
  <c r="C10"/>
  <c r="C3"/>
  <c r="C2"/>
  <c r="C1"/>
  <c r="C12" i="1"/>
  <c r="C11"/>
  <c r="C10"/>
  <c r="C7"/>
  <c r="C6"/>
  <c r="C5"/>
  <c r="C3"/>
  <c r="C2"/>
  <c r="C1"/>
  <c r="B10" i="40"/>
  <c r="B3"/>
  <c r="B15"/>
  <c r="B8"/>
  <c r="B12"/>
  <c r="B4"/>
  <c r="B7"/>
  <c r="B14"/>
  <c r="B9"/>
  <c r="B11"/>
  <c r="B18"/>
  <c r="B20"/>
  <c r="B17"/>
  <c r="B19"/>
  <c r="F2"/>
  <c r="F13"/>
  <c r="F5"/>
  <c r="F10"/>
  <c r="F3"/>
  <c r="F15"/>
  <c r="F8"/>
  <c r="F12"/>
  <c r="F4"/>
  <c r="F7"/>
  <c r="F14"/>
  <c r="F9"/>
  <c r="F11"/>
  <c r="F16"/>
  <c r="F18"/>
  <c r="F20"/>
  <c r="F17"/>
  <c r="F19"/>
  <c r="F6"/>
  <c r="F11" i="41"/>
  <c r="F12"/>
  <c r="F13"/>
  <c r="F14"/>
  <c r="F15"/>
  <c r="F16"/>
  <c r="F17"/>
  <c r="F18"/>
  <c r="F19"/>
  <c r="F20"/>
  <c r="F3"/>
  <c r="F4"/>
  <c r="F5"/>
  <c r="F6"/>
  <c r="F7"/>
  <c r="F8"/>
  <c r="F9"/>
  <c r="F10"/>
  <c r="F2"/>
  <c r="E2" i="40"/>
  <c r="E13"/>
  <c r="E5"/>
  <c r="E10"/>
  <c r="E3"/>
  <c r="E15"/>
  <c r="E8"/>
  <c r="E12"/>
  <c r="E4"/>
  <c r="E7"/>
  <c r="E14"/>
  <c r="E9"/>
  <c r="E11"/>
  <c r="E16"/>
  <c r="E18"/>
  <c r="E20"/>
  <c r="E17"/>
  <c r="E19"/>
  <c r="E6"/>
  <c r="B2"/>
  <c r="C2"/>
  <c r="D2"/>
  <c r="B13"/>
  <c r="C13"/>
  <c r="D13"/>
  <c r="B5"/>
  <c r="C5"/>
  <c r="D5"/>
  <c r="C10"/>
  <c r="D10"/>
  <c r="C3"/>
  <c r="D3"/>
  <c r="C15"/>
  <c r="D15"/>
  <c r="C8"/>
  <c r="D8"/>
  <c r="C12"/>
  <c r="D12"/>
  <c r="C4"/>
  <c r="D4"/>
  <c r="C7"/>
  <c r="D7"/>
  <c r="C14"/>
  <c r="D14"/>
  <c r="C9"/>
  <c r="D9"/>
  <c r="C11"/>
  <c r="D11"/>
  <c r="C16"/>
  <c r="D16"/>
  <c r="C18"/>
  <c r="D18"/>
  <c r="C20"/>
  <c r="D20"/>
  <c r="C17"/>
  <c r="D17"/>
  <c r="C19"/>
  <c r="D19"/>
  <c r="D6"/>
  <c r="C6"/>
  <c r="B6"/>
  <c r="C8" i="1"/>
  <c r="G26" i="9"/>
  <c r="D14"/>
  <c r="H2" i="40"/>
  <c r="G26" i="1"/>
  <c r="G14"/>
  <c r="I6" i="40"/>
  <c r="G14" i="9"/>
  <c r="I2" i="40"/>
  <c r="D14" i="1"/>
  <c r="H6" i="40"/>
  <c r="G26" i="6"/>
  <c r="D14"/>
  <c r="H10" i="40"/>
  <c r="G26" i="47"/>
  <c r="D14"/>
  <c r="H19" i="40"/>
  <c r="G26" i="48"/>
  <c r="D14"/>
  <c r="H17" i="40"/>
  <c r="G26" i="49"/>
  <c r="D14"/>
  <c r="H20" i="40"/>
  <c r="G26" i="50"/>
  <c r="D14"/>
  <c r="H18" i="40"/>
  <c r="G26" i="3"/>
  <c r="D14"/>
  <c r="H16" i="40"/>
  <c r="G26" i="10"/>
  <c r="D14"/>
  <c r="H11" i="40"/>
  <c r="G26" i="11"/>
  <c r="G14"/>
  <c r="I9" i="40"/>
  <c r="G26" i="12"/>
  <c r="G14"/>
  <c r="I14" i="40"/>
  <c r="G26" i="13"/>
  <c r="G14"/>
  <c r="I7" i="40"/>
  <c r="G26" i="14"/>
  <c r="D14"/>
  <c r="H4" i="40"/>
  <c r="G26" i="15"/>
  <c r="D14"/>
  <c r="H12" i="40"/>
  <c r="G26" i="16"/>
  <c r="G14"/>
  <c r="I8" i="40"/>
  <c r="G26" i="4"/>
  <c r="G14"/>
  <c r="I15" i="40"/>
  <c r="G26" i="5"/>
  <c r="G14"/>
  <c r="I3" i="40"/>
  <c r="G26" i="7"/>
  <c r="G14"/>
  <c r="I5" i="40"/>
  <c r="G26" i="8"/>
  <c r="G14"/>
  <c r="I13" i="40"/>
  <c r="G14" i="6"/>
  <c r="I10" i="40"/>
  <c r="G14" i="47"/>
  <c r="I19" i="40"/>
  <c r="G14" i="48"/>
  <c r="I17" i="40"/>
  <c r="I20"/>
  <c r="G14" i="50"/>
  <c r="I18" i="40"/>
  <c r="G14" i="3"/>
  <c r="I16" i="40"/>
  <c r="G14" i="10"/>
  <c r="I11" i="40"/>
  <c r="D14" i="11"/>
  <c r="H9" i="40"/>
  <c r="D14" i="12"/>
  <c r="H14" i="40"/>
  <c r="D14" i="13"/>
  <c r="H7" i="40"/>
  <c r="G14" i="14"/>
  <c r="I4" i="40"/>
  <c r="G14" i="15"/>
  <c r="I12" i="40"/>
  <c r="D14" i="16"/>
  <c r="H8" i="40"/>
  <c r="D14" i="4"/>
  <c r="H15" i="40"/>
  <c r="D14" i="5"/>
  <c r="H3" i="40"/>
  <c r="D14" i="7"/>
  <c r="H5" i="40"/>
  <c r="D14" i="8"/>
  <c r="H13" i="40"/>
</calcChain>
</file>

<file path=xl/sharedStrings.xml><?xml version="1.0" encoding="utf-8"?>
<sst xmlns="http://schemas.openxmlformats.org/spreadsheetml/2006/main" count="1038" uniqueCount="111">
  <si>
    <t>CVIK</t>
  </si>
  <si>
    <t>POPIS CVIKU</t>
  </si>
  <si>
    <t>CELKEM</t>
  </si>
  <si>
    <t>SEDNI ve skupině</t>
  </si>
  <si>
    <t xml:space="preserve">LEHNI ve skupině </t>
  </si>
  <si>
    <t>Chůze u nohy</t>
  </si>
  <si>
    <t xml:space="preserve">Odkládání psa za chůze </t>
  </si>
  <si>
    <t xml:space="preserve">Přivolání </t>
  </si>
  <si>
    <t xml:space="preserve">Vyslání do čtverce </t>
  </si>
  <si>
    <t>Přinášení předmětu</t>
  </si>
  <si>
    <t xml:space="preserve">Aport přes překážku </t>
  </si>
  <si>
    <t>Rozlišování</t>
  </si>
  <si>
    <t>Ovladatelnost</t>
  </si>
  <si>
    <t>Výborný</t>
  </si>
  <si>
    <t>Velmi dobrý</t>
  </si>
  <si>
    <t>Dobrý</t>
  </si>
  <si>
    <t>Psovod (Příjmení Jméno)</t>
  </si>
  <si>
    <t>Jméno psa</t>
  </si>
  <si>
    <t>Plemeno</t>
  </si>
  <si>
    <t>Třída</t>
  </si>
  <si>
    <t>Akce</t>
  </si>
  <si>
    <t>Pořadí</t>
  </si>
  <si>
    <t>Počet bodů</t>
  </si>
  <si>
    <t>Známka</t>
  </si>
  <si>
    <t>Poř.č.</t>
  </si>
  <si>
    <t>Rozhodčí 2 :</t>
  </si>
  <si>
    <t>Steward 2 :</t>
  </si>
  <si>
    <t>Pořadatel :</t>
  </si>
  <si>
    <t>Název a místo konání :</t>
  </si>
  <si>
    <t>Datum konání akce :</t>
  </si>
  <si>
    <t>320,0 - 257,0</t>
  </si>
  <si>
    <t>256,5 - 225,0</t>
  </si>
  <si>
    <t>224,5 - 192,0</t>
  </si>
  <si>
    <t>Koef.</t>
  </si>
  <si>
    <t>:</t>
  </si>
  <si>
    <t>Pořadatel</t>
  </si>
  <si>
    <t>Psovod (Příjmení , Jméno)</t>
  </si>
  <si>
    <t>Rozhodčí hlavní</t>
  </si>
  <si>
    <t xml:space="preserve">Rozhodčí 2 </t>
  </si>
  <si>
    <t>Steward hlavní</t>
  </si>
  <si>
    <t>Rozhodčí hlavní :</t>
  </si>
  <si>
    <t>Steward hlavní :</t>
  </si>
  <si>
    <t>Rozhodčí č. 2 :</t>
  </si>
  <si>
    <t>Datum konání akce</t>
  </si>
  <si>
    <t>CELKEM BODŮ :</t>
  </si>
  <si>
    <t>Hodnocení :</t>
  </si>
  <si>
    <t>Celková známka :</t>
  </si>
  <si>
    <t>Název a místo konání akce</t>
  </si>
  <si>
    <t>Při případném  tisku tiskněte pouze stránku č.1 !!  ( viz náhled )</t>
  </si>
  <si>
    <r>
      <t xml:space="preserve">V případě posuzování </t>
    </r>
    <r>
      <rPr>
        <b/>
        <i/>
        <u/>
        <sz val="14"/>
        <color indexed="10"/>
        <rFont val="Arial"/>
        <family val="2"/>
        <charset val="238"/>
      </rPr>
      <t>JEDNÍM</t>
    </r>
    <r>
      <rPr>
        <b/>
        <i/>
        <sz val="10"/>
        <color indexed="10"/>
        <rFont val="Arial"/>
        <family val="2"/>
        <charset val="238"/>
      </rPr>
      <t xml:space="preserve"> rozhodčím </t>
    </r>
    <r>
      <rPr>
        <b/>
        <i/>
        <u/>
        <sz val="14"/>
        <color indexed="10"/>
        <rFont val="Arial"/>
        <family val="2"/>
        <charset val="238"/>
      </rPr>
      <t>VYPLŇUJTE</t>
    </r>
    <r>
      <rPr>
        <b/>
        <i/>
        <sz val="10"/>
        <color indexed="10"/>
        <rFont val="Arial"/>
        <family val="2"/>
        <charset val="238"/>
      </rPr>
      <t xml:space="preserve">  pouze kolonku </t>
    </r>
    <r>
      <rPr>
        <b/>
        <i/>
        <sz val="10"/>
        <color indexed="12"/>
        <rFont val="Arial"/>
        <family val="2"/>
        <charset val="238"/>
      </rPr>
      <t>Rozhodčí hlavní</t>
    </r>
    <r>
      <rPr>
        <b/>
        <i/>
        <sz val="10"/>
        <color indexed="10"/>
        <rFont val="Arial"/>
        <family val="2"/>
        <charset val="238"/>
      </rPr>
      <t xml:space="preserve"> !!!!!!!</t>
    </r>
  </si>
  <si>
    <t>Při kopírování nezapomínejte, že se kopíruje i FORMÁT kopírované buňky !</t>
  </si>
  <si>
    <t>Vyplňujte vypisováním pouze BÍLÁ POLE !!!!</t>
  </si>
  <si>
    <t>Doporučuji vyplňovat tedy VYPISOVÁNÍM !</t>
  </si>
  <si>
    <t>PENALIZACE : Od celkového počtu bodů :     ( Příklad -40)</t>
  </si>
  <si>
    <t>OBEDIENCE CZ</t>
  </si>
  <si>
    <t>3. MČR, Praha</t>
  </si>
  <si>
    <t>Iveta Skalická</t>
  </si>
  <si>
    <t>Lucia Stemmerová</t>
  </si>
  <si>
    <t>Iva Paboučková</t>
  </si>
  <si>
    <t>OB1</t>
  </si>
  <si>
    <t>Zimová Denisa Bc.</t>
  </si>
  <si>
    <t>Bellissimé z Dorky</t>
  </si>
  <si>
    <t>Beauceron</t>
  </si>
  <si>
    <t>Škultéty Radek</t>
  </si>
  <si>
    <t>Blackie</t>
  </si>
  <si>
    <t>Border collie</t>
  </si>
  <si>
    <t>Staropražská Hana</t>
  </si>
  <si>
    <t>Kassandra Halit Paša</t>
  </si>
  <si>
    <t>Dobrman</t>
  </si>
  <si>
    <t>Peierová Jitka</t>
  </si>
  <si>
    <t>Dancer von der Herbordsburg</t>
  </si>
  <si>
    <t>Pudl</t>
  </si>
  <si>
    <t xml:space="preserve"> Jindrová Eva</t>
  </si>
  <si>
    <t>Banji Star z Ranče Montara</t>
  </si>
  <si>
    <t>Bílý švýcarský ovčák</t>
  </si>
  <si>
    <t>Dvořáková Lucie</t>
  </si>
  <si>
    <t>Answer by Ask Bohemia Patrix</t>
  </si>
  <si>
    <t>Lexová Jana</t>
  </si>
  <si>
    <t>Fred</t>
  </si>
  <si>
    <t>Labrador</t>
  </si>
  <si>
    <t>Švagerová Silvie</t>
  </si>
  <si>
    <t>Armijan black z Hradu Grabštejna</t>
  </si>
  <si>
    <t>Královský pudl</t>
  </si>
  <si>
    <t>Spudilová Radka</t>
  </si>
  <si>
    <t>Morda</t>
  </si>
  <si>
    <t>Kříženec</t>
  </si>
  <si>
    <t>Vojkovská Kristýna</t>
  </si>
  <si>
    <t>Never Never land Va Va Voom</t>
  </si>
  <si>
    <t>Drbošalová Petra</t>
  </si>
  <si>
    <t>Atomic Flash Koryfej</t>
  </si>
  <si>
    <t>Ajmová Lenka</t>
  </si>
  <si>
    <t>Mighty´s Spring Meadow Beatrix Lady</t>
  </si>
  <si>
    <t>Krátkosrstá kolie</t>
  </si>
  <si>
    <t>Otáhalová Michaela</t>
  </si>
  <si>
    <t>Enrique de Fuentes Wapini von Folge</t>
  </si>
  <si>
    <t>Holandský ovčák</t>
  </si>
  <si>
    <t>Podešťová Martina Ing.</t>
  </si>
  <si>
    <t>Arwen forever Free</t>
  </si>
  <si>
    <t>OB2</t>
  </si>
  <si>
    <t>Terry</t>
  </si>
  <si>
    <t>Pavlů Marek</t>
  </si>
  <si>
    <t>All My Life Kiaora</t>
  </si>
  <si>
    <t>Bearded kolie</t>
  </si>
  <si>
    <t>Škrdová Kateřina</t>
  </si>
  <si>
    <t>Arctic Moon Z Ohromujícího světa</t>
  </si>
  <si>
    <t>Stádníková Zuzana</t>
  </si>
  <si>
    <t>Danae do Kapsy (Cassie)</t>
  </si>
  <si>
    <t>Kavalír KChŠ</t>
  </si>
  <si>
    <t>Krejčiříková Zuzana</t>
  </si>
  <si>
    <t>Nella</t>
  </si>
  <si>
    <t>Diskvalifikace</t>
  </si>
</sst>
</file>

<file path=xl/styles.xml><?xml version="1.0" encoding="utf-8"?>
<styleSheet xmlns="http://schemas.openxmlformats.org/spreadsheetml/2006/main">
  <fonts count="40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0"/>
      <name val="Arial Black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51"/>
      <name val="Times New Roman"/>
      <family val="1"/>
      <charset val="238"/>
    </font>
    <font>
      <sz val="8"/>
      <name val="Arial"/>
      <charset val="238"/>
    </font>
    <font>
      <b/>
      <sz val="11"/>
      <color indexed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indexed="60"/>
      <name val="Arial"/>
      <family val="2"/>
      <charset val="238"/>
    </font>
    <font>
      <sz val="14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2"/>
      <color indexed="10"/>
      <name val="Arial Black"/>
      <family val="2"/>
      <charset val="238"/>
    </font>
    <font>
      <b/>
      <sz val="12"/>
      <name val="Arial"/>
      <family val="2"/>
      <charset val="238"/>
    </font>
    <font>
      <b/>
      <i/>
      <u/>
      <sz val="10"/>
      <color indexed="60"/>
      <name val="Arial"/>
      <family val="2"/>
      <charset val="238"/>
    </font>
    <font>
      <b/>
      <sz val="14"/>
      <color indexed="53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8"/>
      <color indexed="10"/>
      <name val="Arial"/>
      <family val="2"/>
      <charset val="238"/>
    </font>
    <font>
      <b/>
      <i/>
      <u/>
      <sz val="14"/>
      <color indexed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u/>
      <sz val="10"/>
      <color indexed="10"/>
      <name val="Arial"/>
      <charset val="238"/>
    </font>
    <font>
      <u/>
      <sz val="10"/>
      <name val="Arial"/>
      <charset val="238"/>
    </font>
    <font>
      <b/>
      <i/>
      <sz val="10"/>
      <color indexed="10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color indexed="60"/>
      <name val="Arial"/>
      <family val="2"/>
      <charset val="238"/>
    </font>
    <font>
      <sz val="16"/>
      <color indexed="9"/>
      <name val="Arial"/>
      <family val="2"/>
      <charset val="238"/>
    </font>
    <font>
      <b/>
      <sz val="12"/>
      <color indexed="53"/>
      <name val="Arial"/>
      <family val="2"/>
      <charset val="238"/>
    </font>
    <font>
      <b/>
      <sz val="14"/>
      <color rgb="FFFFFF00"/>
      <name val="Arial"/>
      <family val="2"/>
      <charset val="238"/>
    </font>
    <font>
      <b/>
      <sz val="12"/>
      <color theme="0" tint="-0.34998626667073579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b/>
      <sz val="12"/>
      <color theme="0" tint="-0.499984740745262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2" borderId="0"/>
  </cellStyleXfs>
  <cellXfs count="156">
    <xf numFmtId="0" fontId="0" fillId="2" borderId="0" xfId="0"/>
    <xf numFmtId="0" fontId="3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2" borderId="0" xfId="0" applyBorder="1"/>
    <xf numFmtId="0" fontId="0" fillId="2" borderId="2" xfId="0" applyBorder="1"/>
    <xf numFmtId="0" fontId="0" fillId="2" borderId="3" xfId="0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/>
    <xf numFmtId="0" fontId="9" fillId="0" borderId="9" xfId="0" applyFont="1" applyFill="1" applyBorder="1" applyAlignment="1">
      <alignment wrapText="1"/>
    </xf>
    <xf numFmtId="0" fontId="9" fillId="0" borderId="10" xfId="0" applyFont="1" applyFill="1" applyBorder="1"/>
    <xf numFmtId="0" fontId="9" fillId="0" borderId="11" xfId="0" applyFont="1" applyFill="1" applyBorder="1" applyAlignment="1">
      <alignment wrapText="1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wrapText="1" shrinkToFit="1"/>
    </xf>
    <xf numFmtId="0" fontId="9" fillId="3" borderId="15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wrapText="1" shrinkToFit="1"/>
    </xf>
    <xf numFmtId="0" fontId="0" fillId="0" borderId="16" xfId="0" applyFill="1" applyBorder="1"/>
    <xf numFmtId="0" fontId="0" fillId="0" borderId="0" xfId="0" applyFill="1" applyBorder="1"/>
    <xf numFmtId="0" fontId="15" fillId="0" borderId="17" xfId="0" applyFont="1" applyFill="1" applyBorder="1"/>
    <xf numFmtId="0" fontId="13" fillId="2" borderId="0" xfId="0" applyFont="1" applyBorder="1" applyAlignment="1">
      <alignment horizontal="center"/>
    </xf>
    <xf numFmtId="0" fontId="2" fillId="2" borderId="0" xfId="0" applyFont="1" applyBorder="1" applyAlignment="1">
      <alignment horizontal="left"/>
    </xf>
    <xf numFmtId="2" fontId="3" fillId="0" borderId="7" xfId="0" applyNumberFormat="1" applyFont="1" applyFill="1" applyBorder="1" applyProtection="1">
      <protection locked="0"/>
    </xf>
    <xf numFmtId="0" fontId="24" fillId="4" borderId="0" xfId="0" applyFont="1" applyFill="1"/>
    <xf numFmtId="0" fontId="25" fillId="2" borderId="0" xfId="0" applyFont="1"/>
    <xf numFmtId="0" fontId="26" fillId="4" borderId="0" xfId="0" applyFont="1" applyFill="1"/>
    <xf numFmtId="0" fontId="23" fillId="2" borderId="0" xfId="0" applyFont="1"/>
    <xf numFmtId="0" fontId="26" fillId="2" borderId="0" xfId="0" applyFont="1"/>
    <xf numFmtId="0" fontId="27" fillId="2" borderId="18" xfId="0" applyFont="1" applyBorder="1"/>
    <xf numFmtId="0" fontId="28" fillId="2" borderId="19" xfId="0" applyFont="1" applyBorder="1" applyAlignment="1">
      <alignment horizontal="center"/>
    </xf>
    <xf numFmtId="0" fontId="0" fillId="2" borderId="19" xfId="0" applyBorder="1"/>
    <xf numFmtId="0" fontId="0" fillId="2" borderId="20" xfId="0" applyBorder="1"/>
    <xf numFmtId="0" fontId="12" fillId="2" borderId="21" xfId="0" applyFont="1" applyBorder="1"/>
    <xf numFmtId="0" fontId="0" fillId="2" borderId="21" xfId="0" applyBorder="1"/>
    <xf numFmtId="2" fontId="0" fillId="2" borderId="0" xfId="0" applyNumberFormat="1" applyBorder="1"/>
    <xf numFmtId="0" fontId="0" fillId="2" borderId="22" xfId="0" applyBorder="1"/>
    <xf numFmtId="0" fontId="0" fillId="0" borderId="23" xfId="0" applyFill="1" applyBorder="1"/>
    <xf numFmtId="0" fontId="5" fillId="0" borderId="23" xfId="0" applyFont="1" applyFill="1" applyBorder="1"/>
    <xf numFmtId="0" fontId="0" fillId="2" borderId="23" xfId="0" applyBorder="1"/>
    <xf numFmtId="2" fontId="5" fillId="0" borderId="0" xfId="0" applyNumberFormat="1" applyFont="1" applyFill="1" applyBorder="1" applyAlignment="1">
      <alignment horizontal="right"/>
    </xf>
    <xf numFmtId="0" fontId="2" fillId="2" borderId="19" xfId="0" applyFont="1" applyBorder="1" applyAlignment="1">
      <alignment horizontal="left"/>
    </xf>
    <xf numFmtId="0" fontId="28" fillId="2" borderId="0" xfId="0" applyFont="1" applyBorder="1" applyAlignment="1">
      <alignment horizontal="center"/>
    </xf>
    <xf numFmtId="0" fontId="2" fillId="2" borderId="0" xfId="0" applyFont="1" applyBorder="1"/>
    <xf numFmtId="14" fontId="2" fillId="2" borderId="0" xfId="0" applyNumberFormat="1" applyFont="1" applyBorder="1" applyAlignment="1">
      <alignment horizontal="left"/>
    </xf>
    <xf numFmtId="0" fontId="16" fillId="2" borderId="0" xfId="0" applyFont="1" applyBorder="1" applyAlignment="1">
      <alignment horizontal="left"/>
    </xf>
    <xf numFmtId="0" fontId="18" fillId="2" borderId="0" xfId="0" applyFont="1" applyBorder="1" applyAlignment="1">
      <alignment horizontal="left"/>
    </xf>
    <xf numFmtId="0" fontId="3" fillId="2" borderId="0" xfId="0" applyFont="1" applyBorder="1" applyAlignment="1">
      <alignment horizontal="left"/>
    </xf>
    <xf numFmtId="0" fontId="27" fillId="2" borderId="21" xfId="0" applyFont="1" applyBorder="1"/>
    <xf numFmtId="0" fontId="6" fillId="2" borderId="21" xfId="0" applyFont="1" applyBorder="1"/>
    <xf numFmtId="0" fontId="9" fillId="3" borderId="24" xfId="0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right"/>
    </xf>
    <xf numFmtId="2" fontId="15" fillId="0" borderId="26" xfId="0" applyNumberFormat="1" applyFont="1" applyFill="1" applyBorder="1" applyAlignment="1">
      <alignment horizontal="right"/>
    </xf>
    <xf numFmtId="2" fontId="5" fillId="0" borderId="23" xfId="0" applyNumberFormat="1" applyFont="1" applyFill="1" applyBorder="1" applyAlignment="1">
      <alignment horizontal="right"/>
    </xf>
    <xf numFmtId="0" fontId="7" fillId="5" borderId="18" xfId="0" applyFont="1" applyFill="1" applyBorder="1"/>
    <xf numFmtId="0" fontId="0" fillId="0" borderId="27" xfId="0" applyFill="1" applyBorder="1" applyProtection="1">
      <protection locked="0"/>
    </xf>
    <xf numFmtId="0" fontId="0" fillId="0" borderId="28" xfId="0" applyFill="1" applyBorder="1" applyProtection="1">
      <protection locked="0"/>
    </xf>
    <xf numFmtId="14" fontId="0" fillId="0" borderId="28" xfId="0" applyNumberFormat="1" applyFill="1" applyBorder="1" applyAlignment="1" applyProtection="1">
      <alignment horizontal="left"/>
      <protection locked="0"/>
    </xf>
    <xf numFmtId="14" fontId="0" fillId="0" borderId="28" xfId="0" applyNumberFormat="1" applyFill="1" applyBorder="1" applyProtection="1">
      <protection locked="0"/>
    </xf>
    <xf numFmtId="0" fontId="7" fillId="6" borderId="29" xfId="0" applyFont="1" applyFill="1" applyBorder="1" applyProtection="1"/>
    <xf numFmtId="0" fontId="0" fillId="7" borderId="0" xfId="0" applyFill="1" applyBorder="1" applyAlignment="1" applyProtection="1">
      <alignment wrapText="1"/>
    </xf>
    <xf numFmtId="0" fontId="10" fillId="7" borderId="18" xfId="0" applyFont="1" applyFill="1" applyBorder="1" applyProtection="1"/>
    <xf numFmtId="0" fontId="0" fillId="2" borderId="0" xfId="0" applyFill="1" applyProtection="1"/>
    <xf numFmtId="0" fontId="10" fillId="7" borderId="30" xfId="0" applyFont="1" applyFill="1" applyBorder="1" applyProtection="1"/>
    <xf numFmtId="0" fontId="0" fillId="7" borderId="31" xfId="0" applyFill="1" applyBorder="1" applyAlignment="1" applyProtection="1">
      <alignment wrapText="1"/>
    </xf>
    <xf numFmtId="0" fontId="10" fillId="7" borderId="22" xfId="0" applyFont="1" applyFill="1" applyBorder="1" applyProtection="1"/>
    <xf numFmtId="0" fontId="0" fillId="7" borderId="0" xfId="0" applyFill="1" applyProtection="1"/>
    <xf numFmtId="0" fontId="30" fillId="7" borderId="0" xfId="0" applyFont="1" applyFill="1" applyProtection="1"/>
    <xf numFmtId="0" fontId="31" fillId="7" borderId="0" xfId="0" applyFont="1" applyFill="1" applyProtection="1"/>
    <xf numFmtId="0" fontId="19" fillId="7" borderId="0" xfId="0" applyFont="1" applyFill="1" applyProtection="1"/>
    <xf numFmtId="0" fontId="19" fillId="2" borderId="0" xfId="0" applyFont="1" applyFill="1" applyProtection="1"/>
    <xf numFmtId="0" fontId="7" fillId="6" borderId="32" xfId="0" applyFont="1" applyFill="1" applyBorder="1" applyProtection="1">
      <protection locked="0"/>
    </xf>
    <xf numFmtId="0" fontId="7" fillId="6" borderId="33" xfId="0" applyFont="1" applyFill="1" applyBorder="1" applyProtection="1">
      <protection locked="0"/>
    </xf>
    <xf numFmtId="0" fontId="7" fillId="6" borderId="34" xfId="0" applyFont="1" applyFill="1" applyBorder="1" applyProtection="1">
      <protection locked="0"/>
    </xf>
    <xf numFmtId="0" fontId="7" fillId="6" borderId="35" xfId="0" applyFont="1" applyFill="1" applyBorder="1" applyProtection="1"/>
    <xf numFmtId="0" fontId="17" fillId="8" borderId="19" xfId="0" applyFont="1" applyFill="1" applyBorder="1"/>
    <xf numFmtId="0" fontId="14" fillId="8" borderId="19" xfId="0" applyFont="1" applyFill="1" applyBorder="1"/>
    <xf numFmtId="0" fontId="14" fillId="8" borderId="2" xfId="0" applyFont="1" applyFill="1" applyBorder="1"/>
    <xf numFmtId="0" fontId="14" fillId="8" borderId="0" xfId="0" applyFont="1" applyFill="1" applyBorder="1"/>
    <xf numFmtId="0" fontId="2" fillId="8" borderId="0" xfId="0" applyFont="1" applyFill="1" applyBorder="1"/>
    <xf numFmtId="0" fontId="14" fillId="8" borderId="20" xfId="0" applyFont="1" applyFill="1" applyBorder="1" applyAlignment="1">
      <alignment horizontal="center"/>
    </xf>
    <xf numFmtId="0" fontId="20" fillId="9" borderId="3" xfId="0" applyFont="1" applyFill="1" applyBorder="1"/>
    <xf numFmtId="0" fontId="14" fillId="8" borderId="4" xfId="0" applyFont="1" applyFill="1" applyBorder="1"/>
    <xf numFmtId="0" fontId="2" fillId="8" borderId="36" xfId="0" applyFont="1" applyFill="1" applyBorder="1"/>
    <xf numFmtId="14" fontId="14" fillId="8" borderId="37" xfId="0" applyNumberFormat="1" applyFont="1" applyFill="1" applyBorder="1" applyAlignment="1">
      <alignment horizontal="center"/>
    </xf>
    <xf numFmtId="0" fontId="34" fillId="10" borderId="38" xfId="0" applyFont="1" applyFill="1" applyBorder="1" applyProtection="1">
      <protection locked="0"/>
    </xf>
    <xf numFmtId="2" fontId="21" fillId="9" borderId="39" xfId="0" applyNumberFormat="1" applyFont="1" applyFill="1" applyBorder="1"/>
    <xf numFmtId="0" fontId="19" fillId="9" borderId="23" xfId="0" applyFont="1" applyFill="1" applyBorder="1"/>
    <xf numFmtId="0" fontId="2" fillId="9" borderId="23" xfId="0" applyFont="1" applyFill="1" applyBorder="1"/>
    <xf numFmtId="0" fontId="0" fillId="11" borderId="40" xfId="0" applyFill="1" applyBorder="1" applyProtection="1">
      <protection locked="0"/>
    </xf>
    <xf numFmtId="0" fontId="0" fillId="11" borderId="41" xfId="0" applyFill="1" applyBorder="1" applyProtection="1">
      <protection locked="0"/>
    </xf>
    <xf numFmtId="0" fontId="0" fillId="0" borderId="42" xfId="0" applyFill="1" applyBorder="1" applyAlignment="1" applyProtection="1">
      <alignment horizontal="center" wrapText="1"/>
      <protection locked="0"/>
    </xf>
    <xf numFmtId="0" fontId="0" fillId="0" borderId="41" xfId="0" applyFill="1" applyBorder="1" applyAlignment="1" applyProtection="1">
      <alignment horizontal="center" wrapText="1"/>
      <protection locked="0"/>
    </xf>
    <xf numFmtId="0" fontId="9" fillId="2" borderId="43" xfId="0" applyFont="1" applyFill="1" applyBorder="1" applyProtection="1"/>
    <xf numFmtId="0" fontId="0" fillId="7" borderId="44" xfId="0" applyFill="1" applyBorder="1" applyAlignment="1" applyProtection="1">
      <alignment horizontal="center" wrapText="1"/>
    </xf>
    <xf numFmtId="0" fontId="9" fillId="2" borderId="45" xfId="0" applyFont="1" applyFill="1" applyBorder="1" applyProtection="1"/>
    <xf numFmtId="0" fontId="0" fillId="7" borderId="46" xfId="0" applyFill="1" applyBorder="1" applyAlignment="1" applyProtection="1">
      <alignment horizontal="center" wrapText="1"/>
    </xf>
    <xf numFmtId="0" fontId="0" fillId="7" borderId="47" xfId="0" applyFill="1" applyBorder="1" applyAlignment="1" applyProtection="1">
      <alignment horizontal="center" wrapText="1"/>
    </xf>
    <xf numFmtId="0" fontId="9" fillId="2" borderId="48" xfId="0" applyFont="1" applyFill="1" applyBorder="1" applyProtection="1"/>
    <xf numFmtId="0" fontId="0" fillId="11" borderId="49" xfId="0" applyFill="1" applyBorder="1" applyProtection="1">
      <protection locked="0"/>
    </xf>
    <xf numFmtId="0" fontId="0" fillId="0" borderId="49" xfId="0" applyFill="1" applyBorder="1" applyAlignment="1" applyProtection="1">
      <alignment horizontal="center" wrapText="1"/>
      <protection locked="0"/>
    </xf>
    <xf numFmtId="0" fontId="0" fillId="7" borderId="50" xfId="0" applyFill="1" applyBorder="1" applyAlignment="1" applyProtection="1">
      <alignment horizontal="center" wrapText="1"/>
    </xf>
    <xf numFmtId="0" fontId="0" fillId="11" borderId="51" xfId="0" applyFill="1" applyBorder="1" applyProtection="1">
      <protection locked="0"/>
    </xf>
    <xf numFmtId="0" fontId="7" fillId="5" borderId="52" xfId="0" applyFont="1" applyFill="1" applyBorder="1"/>
    <xf numFmtId="0" fontId="7" fillId="5" borderId="2" xfId="0" applyFont="1" applyFill="1" applyBorder="1"/>
    <xf numFmtId="0" fontId="35" fillId="2" borderId="0" xfId="0" applyFont="1" applyBorder="1" applyAlignment="1">
      <alignment horizontal="left"/>
    </xf>
    <xf numFmtId="0" fontId="27" fillId="11" borderId="21" xfId="0" applyFont="1" applyFill="1" applyBorder="1"/>
    <xf numFmtId="0" fontId="28" fillId="11" borderId="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left"/>
    </xf>
    <xf numFmtId="0" fontId="9" fillId="12" borderId="56" xfId="0" applyFont="1" applyFill="1" applyBorder="1" applyAlignment="1">
      <alignment horizontal="center"/>
    </xf>
    <xf numFmtId="0" fontId="0" fillId="12" borderId="57" xfId="0" applyFill="1" applyBorder="1" applyAlignment="1">
      <alignment wrapText="1"/>
    </xf>
    <xf numFmtId="0" fontId="0" fillId="12" borderId="42" xfId="0" applyFill="1" applyBorder="1" applyAlignment="1">
      <alignment wrapText="1"/>
    </xf>
    <xf numFmtId="0" fontId="0" fillId="12" borderId="42" xfId="0" applyFill="1" applyBorder="1" applyAlignment="1">
      <alignment horizontal="center" wrapText="1"/>
    </xf>
    <xf numFmtId="2" fontId="0" fillId="12" borderId="42" xfId="0" applyNumberFormat="1" applyFill="1" applyBorder="1" applyAlignment="1">
      <alignment horizontal="center" wrapText="1"/>
    </xf>
    <xf numFmtId="2" fontId="0" fillId="12" borderId="40" xfId="0" applyNumberFormat="1" applyFill="1" applyBorder="1" applyAlignment="1">
      <alignment horizontal="center" wrapText="1"/>
    </xf>
    <xf numFmtId="0" fontId="9" fillId="12" borderId="58" xfId="0" applyFont="1" applyFill="1" applyBorder="1" applyAlignment="1">
      <alignment horizontal="center"/>
    </xf>
    <xf numFmtId="0" fontId="0" fillId="12" borderId="47" xfId="0" applyFill="1" applyBorder="1" applyAlignment="1">
      <alignment wrapText="1"/>
    </xf>
    <xf numFmtId="0" fontId="0" fillId="12" borderId="41" xfId="0" applyFill="1" applyBorder="1" applyAlignment="1">
      <alignment wrapText="1"/>
    </xf>
    <xf numFmtId="0" fontId="0" fillId="12" borderId="41" xfId="0" applyFill="1" applyBorder="1" applyAlignment="1">
      <alignment horizontal="center" wrapText="1"/>
    </xf>
    <xf numFmtId="2" fontId="0" fillId="12" borderId="41" xfId="0" applyNumberFormat="1" applyFill="1" applyBorder="1" applyAlignment="1">
      <alignment horizontal="center" wrapText="1"/>
    </xf>
    <xf numFmtId="0" fontId="0" fillId="12" borderId="41" xfId="0" applyFill="1" applyBorder="1" applyAlignment="1" applyProtection="1">
      <alignment horizontal="center" wrapText="1"/>
      <protection locked="0"/>
    </xf>
    <xf numFmtId="0" fontId="9" fillId="12" borderId="59" xfId="0" applyFont="1" applyFill="1" applyBorder="1" applyAlignment="1">
      <alignment horizontal="center"/>
    </xf>
    <xf numFmtId="0" fontId="0" fillId="12" borderId="50" xfId="0" applyFill="1" applyBorder="1" applyAlignment="1">
      <alignment wrapText="1"/>
    </xf>
    <xf numFmtId="0" fontId="0" fillId="12" borderId="49" xfId="0" applyFill="1" applyBorder="1" applyAlignment="1">
      <alignment wrapText="1"/>
    </xf>
    <xf numFmtId="0" fontId="0" fillId="12" borderId="49" xfId="0" applyFill="1" applyBorder="1" applyAlignment="1">
      <alignment horizontal="center" wrapText="1"/>
    </xf>
    <xf numFmtId="2" fontId="0" fillId="12" borderId="49" xfId="0" applyNumberFormat="1" applyFill="1" applyBorder="1" applyAlignment="1">
      <alignment horizontal="center" wrapText="1"/>
    </xf>
    <xf numFmtId="0" fontId="0" fillId="12" borderId="49" xfId="0" applyFill="1" applyBorder="1" applyAlignment="1" applyProtection="1">
      <alignment horizontal="center" wrapText="1"/>
      <protection locked="0"/>
    </xf>
    <xf numFmtId="0" fontId="9" fillId="13" borderId="58" xfId="0" applyFont="1" applyFill="1" applyBorder="1" applyAlignment="1">
      <alignment horizontal="center"/>
    </xf>
    <xf numFmtId="0" fontId="0" fillId="13" borderId="47" xfId="0" applyFill="1" applyBorder="1" applyAlignment="1">
      <alignment wrapText="1"/>
    </xf>
    <xf numFmtId="0" fontId="0" fillId="13" borderId="41" xfId="0" applyFill="1" applyBorder="1" applyAlignment="1">
      <alignment wrapText="1"/>
    </xf>
    <xf numFmtId="0" fontId="0" fillId="13" borderId="41" xfId="0" applyFill="1" applyBorder="1" applyAlignment="1">
      <alignment horizontal="center" wrapText="1"/>
    </xf>
    <xf numFmtId="2" fontId="0" fillId="13" borderId="41" xfId="0" applyNumberFormat="1" applyFill="1" applyBorder="1" applyAlignment="1">
      <alignment horizontal="center" wrapText="1"/>
    </xf>
    <xf numFmtId="0" fontId="0" fillId="13" borderId="41" xfId="0" applyFill="1" applyBorder="1" applyAlignment="1" applyProtection="1">
      <alignment horizontal="center" wrapText="1"/>
      <protection locked="0"/>
    </xf>
    <xf numFmtId="0" fontId="9" fillId="13" borderId="59" xfId="0" applyFont="1" applyFill="1" applyBorder="1" applyAlignment="1">
      <alignment horizontal="center"/>
    </xf>
    <xf numFmtId="0" fontId="0" fillId="13" borderId="50" xfId="0" applyFill="1" applyBorder="1" applyAlignment="1">
      <alignment wrapText="1"/>
    </xf>
    <xf numFmtId="0" fontId="0" fillId="13" borderId="49" xfId="0" applyFill="1" applyBorder="1" applyAlignment="1">
      <alignment wrapText="1"/>
    </xf>
    <xf numFmtId="0" fontId="0" fillId="13" borderId="49" xfId="0" applyFill="1" applyBorder="1" applyAlignment="1">
      <alignment horizontal="center" wrapText="1"/>
    </xf>
    <xf numFmtId="2" fontId="0" fillId="13" borderId="49" xfId="0" applyNumberFormat="1" applyFill="1" applyBorder="1" applyAlignment="1">
      <alignment horizontal="center" wrapText="1"/>
    </xf>
    <xf numFmtId="0" fontId="0" fillId="13" borderId="49" xfId="0" applyFill="1" applyBorder="1" applyAlignment="1" applyProtection="1">
      <alignment horizontal="center" wrapText="1"/>
      <protection locked="0"/>
    </xf>
    <xf numFmtId="0" fontId="9" fillId="13" borderId="25" xfId="0" applyFont="1" applyFill="1" applyBorder="1" applyAlignment="1">
      <alignment horizontal="center"/>
    </xf>
    <xf numFmtId="0" fontId="0" fillId="13" borderId="46" xfId="0" applyFill="1" applyBorder="1" applyAlignment="1">
      <alignment wrapText="1"/>
    </xf>
    <xf numFmtId="0" fontId="0" fillId="13" borderId="60" xfId="0" applyFill="1" applyBorder="1" applyAlignment="1">
      <alignment wrapText="1"/>
    </xf>
    <xf numFmtId="0" fontId="0" fillId="13" borderId="60" xfId="0" applyFill="1" applyBorder="1" applyAlignment="1">
      <alignment horizontal="center" wrapText="1"/>
    </xf>
    <xf numFmtId="2" fontId="0" fillId="13" borderId="60" xfId="0" applyNumberFormat="1" applyFill="1" applyBorder="1" applyAlignment="1">
      <alignment horizontal="center" wrapText="1"/>
    </xf>
    <xf numFmtId="0" fontId="36" fillId="12" borderId="42" xfId="0" applyFont="1" applyFill="1" applyBorder="1" applyAlignment="1" applyProtection="1">
      <alignment horizontal="center" vertical="center" wrapText="1"/>
      <protection locked="0"/>
    </xf>
    <xf numFmtId="0" fontId="37" fillId="12" borderId="41" xfId="0" applyFont="1" applyFill="1" applyBorder="1" applyAlignment="1" applyProtection="1">
      <alignment horizontal="center" vertical="center" wrapText="1"/>
      <protection locked="0"/>
    </xf>
    <xf numFmtId="0" fontId="38" fillId="12" borderId="41" xfId="0" applyFont="1" applyFill="1" applyBorder="1" applyAlignment="1" applyProtection="1">
      <alignment horizontal="center" vertical="center" wrapText="1"/>
      <protection locked="0"/>
    </xf>
    <xf numFmtId="0" fontId="36" fillId="13" borderId="60" xfId="0" applyFont="1" applyFill="1" applyBorder="1" applyAlignment="1" applyProtection="1">
      <alignment horizontal="center" wrapText="1"/>
      <protection locked="0"/>
    </xf>
    <xf numFmtId="0" fontId="39" fillId="13" borderId="41" xfId="0" applyFont="1" applyFill="1" applyBorder="1" applyAlignment="1" applyProtection="1">
      <alignment horizontal="center" wrapText="1"/>
      <protection locked="0"/>
    </xf>
    <xf numFmtId="0" fontId="38" fillId="13" borderId="41" xfId="0" applyFont="1" applyFill="1" applyBorder="1" applyAlignment="1" applyProtection="1">
      <alignment horizontal="center" wrapText="1"/>
      <protection locked="0"/>
    </xf>
    <xf numFmtId="0" fontId="19" fillId="7" borderId="0" xfId="0" applyFont="1" applyFill="1" applyBorder="1" applyAlignment="1" applyProtection="1">
      <alignment wrapText="1"/>
    </xf>
    <xf numFmtId="0" fontId="19" fillId="2" borderId="0" xfId="0" applyFont="1" applyAlignment="1" applyProtection="1">
      <alignment wrapText="1"/>
    </xf>
    <xf numFmtId="0" fontId="33" fillId="8" borderId="53" xfId="0" applyFont="1" applyFill="1" applyBorder="1" applyAlignment="1">
      <alignment wrapText="1"/>
    </xf>
    <xf numFmtId="0" fontId="32" fillId="2" borderId="54" xfId="0" applyFont="1" applyBorder="1" applyAlignment="1">
      <alignment wrapText="1"/>
    </xf>
    <xf numFmtId="0" fontId="32" fillId="2" borderId="55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14</xdr:row>
      <xdr:rowOff>180975</xdr:rowOff>
    </xdr:from>
    <xdr:to>
      <xdr:col>8</xdr:col>
      <xdr:colOff>1543050</xdr:colOff>
      <xdr:row>24</xdr:row>
      <xdr:rowOff>47625</xdr:rowOff>
    </xdr:to>
    <xdr:pic>
      <xdr:nvPicPr>
        <xdr:cNvPr id="53307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0200" y="2933700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9333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9334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0357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0358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1381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1382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2405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2406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3429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3430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4453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4454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5477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5478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6501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6502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7469" name="Picture 3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8549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8550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084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9573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9574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223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224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225" name="Picture 3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3189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3190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4213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4214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5237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5238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6261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6262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7285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7286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8309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8310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J20"/>
  <sheetViews>
    <sheetView workbookViewId="0">
      <selection activeCell="A2" sqref="A2"/>
    </sheetView>
  </sheetViews>
  <sheetFormatPr defaultRowHeight="12.75"/>
  <cols>
    <col min="1" max="1" width="6.42578125" style="63" bestFit="1" customWidth="1"/>
    <col min="2" max="2" width="25" style="63" bestFit="1" customWidth="1"/>
    <col min="3" max="3" width="33.140625" style="63" bestFit="1" customWidth="1"/>
    <col min="4" max="4" width="21.85546875" style="63" customWidth="1"/>
    <col min="5" max="5" width="7.140625" style="63" customWidth="1"/>
    <col min="6" max="6" width="30.7109375" style="63" customWidth="1"/>
    <col min="7" max="7" width="4.85546875" style="63" customWidth="1"/>
    <col min="8" max="8" width="24" style="63" bestFit="1" customWidth="1"/>
    <col min="9" max="9" width="32.28515625" style="63" customWidth="1"/>
    <col min="10" max="10" width="23.28515625" style="63" customWidth="1"/>
    <col min="11" max="16384" width="9.140625" style="63"/>
  </cols>
  <sheetData>
    <row r="1" spans="1:10" ht="17.25" thickTop="1" thickBot="1">
      <c r="A1" s="75" t="s">
        <v>24</v>
      </c>
      <c r="B1" s="72" t="s">
        <v>16</v>
      </c>
      <c r="C1" s="73" t="s">
        <v>17</v>
      </c>
      <c r="D1" s="73" t="s">
        <v>18</v>
      </c>
      <c r="E1" s="74" t="s">
        <v>19</v>
      </c>
      <c r="F1" s="60" t="s">
        <v>20</v>
      </c>
      <c r="G1" s="61"/>
      <c r="H1" s="62" t="s">
        <v>27</v>
      </c>
      <c r="I1" s="56" t="s">
        <v>54</v>
      </c>
    </row>
    <row r="2" spans="1:10" ht="15">
      <c r="A2" s="94">
        <v>1</v>
      </c>
      <c r="B2" s="90" t="s">
        <v>60</v>
      </c>
      <c r="C2" s="90" t="s">
        <v>61</v>
      </c>
      <c r="D2" s="90" t="s">
        <v>62</v>
      </c>
      <c r="E2" s="92" t="s">
        <v>59</v>
      </c>
      <c r="F2" s="95" t="str">
        <f>+$I$2</f>
        <v>3. MČR, Praha</v>
      </c>
      <c r="G2" s="61"/>
      <c r="H2" s="64" t="s">
        <v>28</v>
      </c>
      <c r="I2" s="57" t="s">
        <v>55</v>
      </c>
    </row>
    <row r="3" spans="1:10" ht="15">
      <c r="A3" s="96">
        <v>2</v>
      </c>
      <c r="B3" s="91" t="s">
        <v>63</v>
      </c>
      <c r="C3" s="91" t="s">
        <v>64</v>
      </c>
      <c r="D3" s="91" t="s">
        <v>65</v>
      </c>
      <c r="E3" s="93" t="s">
        <v>59</v>
      </c>
      <c r="F3" s="97" t="str">
        <f t="shared" ref="F3:F20" si="0">+$I$2</f>
        <v>3. MČR, Praha</v>
      </c>
      <c r="G3" s="65"/>
      <c r="H3" s="64" t="s">
        <v>29</v>
      </c>
      <c r="I3" s="58">
        <v>40488</v>
      </c>
    </row>
    <row r="4" spans="1:10" ht="15">
      <c r="A4" s="96">
        <v>3</v>
      </c>
      <c r="B4" s="91" t="s">
        <v>66</v>
      </c>
      <c r="C4" s="91" t="s">
        <v>67</v>
      </c>
      <c r="D4" s="91" t="s">
        <v>68</v>
      </c>
      <c r="E4" s="93" t="s">
        <v>59</v>
      </c>
      <c r="F4" s="98" t="str">
        <f t="shared" si="0"/>
        <v>3. MČR, Praha</v>
      </c>
      <c r="G4" s="65"/>
      <c r="H4" s="64" t="s">
        <v>40</v>
      </c>
      <c r="I4" s="59" t="s">
        <v>56</v>
      </c>
    </row>
    <row r="5" spans="1:10" ht="15">
      <c r="A5" s="96">
        <v>4</v>
      </c>
      <c r="B5" s="91" t="s">
        <v>69</v>
      </c>
      <c r="C5" s="91" t="s">
        <v>70</v>
      </c>
      <c r="D5" s="91" t="s">
        <v>71</v>
      </c>
      <c r="E5" s="93" t="s">
        <v>59</v>
      </c>
      <c r="F5" s="98" t="str">
        <f t="shared" si="0"/>
        <v>3. MČR, Praha</v>
      </c>
      <c r="G5" s="65"/>
      <c r="H5" s="64" t="s">
        <v>25</v>
      </c>
      <c r="I5" s="57" t="s">
        <v>57</v>
      </c>
    </row>
    <row r="6" spans="1:10" ht="15">
      <c r="A6" s="96">
        <v>5</v>
      </c>
      <c r="B6" s="91" t="s">
        <v>72</v>
      </c>
      <c r="C6" s="91" t="s">
        <v>73</v>
      </c>
      <c r="D6" s="91" t="s">
        <v>74</v>
      </c>
      <c r="E6" s="93" t="s">
        <v>59</v>
      </c>
      <c r="F6" s="98" t="str">
        <f t="shared" si="0"/>
        <v>3. MČR, Praha</v>
      </c>
      <c r="G6" s="65"/>
      <c r="H6" s="64" t="s">
        <v>41</v>
      </c>
      <c r="I6" s="57" t="s">
        <v>58</v>
      </c>
    </row>
    <row r="7" spans="1:10" ht="15.75" thickBot="1">
      <c r="A7" s="96">
        <v>6</v>
      </c>
      <c r="B7" s="91" t="s">
        <v>75</v>
      </c>
      <c r="C7" s="91" t="s">
        <v>76</v>
      </c>
      <c r="D7" s="91" t="s">
        <v>65</v>
      </c>
      <c r="E7" s="93" t="s">
        <v>59</v>
      </c>
      <c r="F7" s="98" t="str">
        <f t="shared" si="0"/>
        <v>3. MČR, Praha</v>
      </c>
      <c r="G7" s="61"/>
      <c r="H7" s="66" t="s">
        <v>26</v>
      </c>
      <c r="I7" s="103"/>
    </row>
    <row r="8" spans="1:10" ht="15.75" thickTop="1">
      <c r="A8" s="96">
        <v>7</v>
      </c>
      <c r="B8" s="91" t="s">
        <v>77</v>
      </c>
      <c r="C8" s="91" t="s">
        <v>78</v>
      </c>
      <c r="D8" s="91" t="s">
        <v>79</v>
      </c>
      <c r="E8" s="93" t="s">
        <v>59</v>
      </c>
      <c r="F8" s="98" t="str">
        <f t="shared" si="0"/>
        <v>3. MČR, Praha</v>
      </c>
      <c r="G8" s="61"/>
      <c r="H8" s="67"/>
      <c r="I8" s="67"/>
    </row>
    <row r="9" spans="1:10" ht="15">
      <c r="A9" s="96">
        <v>8</v>
      </c>
      <c r="B9" s="91" t="s">
        <v>80</v>
      </c>
      <c r="C9" s="91" t="s">
        <v>81</v>
      </c>
      <c r="D9" s="91" t="s">
        <v>82</v>
      </c>
      <c r="E9" s="93" t="s">
        <v>59</v>
      </c>
      <c r="F9" s="98" t="str">
        <f t="shared" si="0"/>
        <v>3. MČR, Praha</v>
      </c>
      <c r="G9" s="61"/>
      <c r="H9" s="67"/>
      <c r="I9" s="67"/>
    </row>
    <row r="10" spans="1:10" ht="15">
      <c r="A10" s="96">
        <v>9</v>
      </c>
      <c r="B10" s="91" t="s">
        <v>83</v>
      </c>
      <c r="C10" s="91" t="s">
        <v>84</v>
      </c>
      <c r="D10" s="91" t="s">
        <v>85</v>
      </c>
      <c r="E10" s="93" t="s">
        <v>59</v>
      </c>
      <c r="F10" s="98" t="str">
        <f t="shared" si="0"/>
        <v>3. MČR, Praha</v>
      </c>
      <c r="G10" s="61"/>
      <c r="H10" s="67"/>
      <c r="I10" s="67"/>
    </row>
    <row r="11" spans="1:10" ht="18">
      <c r="A11" s="96">
        <v>10</v>
      </c>
      <c r="B11" s="91" t="s">
        <v>86</v>
      </c>
      <c r="C11" s="91" t="s">
        <v>87</v>
      </c>
      <c r="D11" s="91" t="s">
        <v>65</v>
      </c>
      <c r="E11" s="93" t="s">
        <v>59</v>
      </c>
      <c r="F11" s="98" t="str">
        <f t="shared" si="0"/>
        <v>3. MČR, Praha</v>
      </c>
      <c r="G11" s="68" t="s">
        <v>51</v>
      </c>
      <c r="H11" s="67"/>
      <c r="I11" s="67"/>
    </row>
    <row r="12" spans="1:10" ht="15">
      <c r="A12" s="96">
        <v>11</v>
      </c>
      <c r="B12" s="91" t="s">
        <v>88</v>
      </c>
      <c r="C12" s="91" t="s">
        <v>89</v>
      </c>
      <c r="D12" s="91" t="s">
        <v>65</v>
      </c>
      <c r="E12" s="93" t="s">
        <v>59</v>
      </c>
      <c r="F12" s="98" t="str">
        <f t="shared" si="0"/>
        <v>3. MČR, Praha</v>
      </c>
      <c r="G12" s="69" t="s">
        <v>50</v>
      </c>
      <c r="H12" s="70"/>
      <c r="I12" s="70"/>
      <c r="J12" s="71"/>
    </row>
    <row r="13" spans="1:10" ht="15" customHeight="1">
      <c r="A13" s="96">
        <v>12</v>
      </c>
      <c r="B13" s="91" t="s">
        <v>90</v>
      </c>
      <c r="C13" s="91" t="s">
        <v>91</v>
      </c>
      <c r="D13" s="91" t="s">
        <v>92</v>
      </c>
      <c r="E13" s="93" t="s">
        <v>59</v>
      </c>
      <c r="F13" s="98" t="str">
        <f t="shared" si="0"/>
        <v>3. MČR, Praha</v>
      </c>
      <c r="G13" s="151" t="s">
        <v>52</v>
      </c>
      <c r="H13" s="152"/>
      <c r="I13" s="152"/>
    </row>
    <row r="14" spans="1:10" ht="15">
      <c r="A14" s="96">
        <v>13</v>
      </c>
      <c r="B14" s="91" t="s">
        <v>93</v>
      </c>
      <c r="C14" s="91" t="s">
        <v>94</v>
      </c>
      <c r="D14" s="91" t="s">
        <v>95</v>
      </c>
      <c r="E14" s="93" t="s">
        <v>59</v>
      </c>
      <c r="F14" s="98" t="str">
        <f t="shared" si="0"/>
        <v>3. MČR, Praha</v>
      </c>
      <c r="G14" s="61"/>
      <c r="H14" s="67"/>
      <c r="I14" s="67"/>
    </row>
    <row r="15" spans="1:10" ht="15">
      <c r="A15" s="96">
        <v>14</v>
      </c>
      <c r="B15" s="91" t="s">
        <v>96</v>
      </c>
      <c r="C15" s="91" t="s">
        <v>97</v>
      </c>
      <c r="D15" s="91" t="s">
        <v>65</v>
      </c>
      <c r="E15" s="93" t="s">
        <v>59</v>
      </c>
      <c r="F15" s="98" t="str">
        <f t="shared" si="0"/>
        <v>3. MČR, Praha</v>
      </c>
      <c r="G15" s="61"/>
      <c r="H15" s="67"/>
      <c r="I15" s="67"/>
    </row>
    <row r="16" spans="1:10" ht="15">
      <c r="A16" s="96">
        <v>15</v>
      </c>
      <c r="B16" s="91" t="s">
        <v>86</v>
      </c>
      <c r="C16" s="91" t="s">
        <v>99</v>
      </c>
      <c r="D16" s="91" t="s">
        <v>65</v>
      </c>
      <c r="E16" s="93" t="s">
        <v>98</v>
      </c>
      <c r="F16" s="98" t="str">
        <f t="shared" si="0"/>
        <v>3. MČR, Praha</v>
      </c>
      <c r="G16" s="61"/>
      <c r="H16" s="67"/>
      <c r="I16" s="67"/>
    </row>
    <row r="17" spans="1:9" ht="15">
      <c r="A17" s="96">
        <v>16</v>
      </c>
      <c r="B17" s="91" t="s">
        <v>100</v>
      </c>
      <c r="C17" s="91" t="s">
        <v>101</v>
      </c>
      <c r="D17" s="91" t="s">
        <v>102</v>
      </c>
      <c r="E17" s="93" t="s">
        <v>98</v>
      </c>
      <c r="F17" s="98" t="str">
        <f t="shared" si="0"/>
        <v>3. MČR, Praha</v>
      </c>
      <c r="G17" s="61"/>
      <c r="H17" s="67"/>
      <c r="I17" s="67"/>
    </row>
    <row r="18" spans="1:9" ht="15">
      <c r="A18" s="96">
        <v>17</v>
      </c>
      <c r="B18" s="91" t="s">
        <v>103</v>
      </c>
      <c r="C18" s="91" t="s">
        <v>104</v>
      </c>
      <c r="D18" s="91" t="s">
        <v>65</v>
      </c>
      <c r="E18" s="93" t="s">
        <v>98</v>
      </c>
      <c r="F18" s="98" t="str">
        <f t="shared" si="0"/>
        <v>3. MČR, Praha</v>
      </c>
      <c r="G18" s="61"/>
      <c r="H18" s="67"/>
      <c r="I18" s="67"/>
    </row>
    <row r="19" spans="1:9" ht="15">
      <c r="A19" s="96">
        <v>18</v>
      </c>
      <c r="B19" s="91" t="s">
        <v>105</v>
      </c>
      <c r="C19" s="91" t="s">
        <v>106</v>
      </c>
      <c r="D19" s="91" t="s">
        <v>107</v>
      </c>
      <c r="E19" s="93" t="s">
        <v>98</v>
      </c>
      <c r="F19" s="98" t="str">
        <f t="shared" si="0"/>
        <v>3. MČR, Praha</v>
      </c>
      <c r="G19" s="61"/>
      <c r="H19" s="67"/>
      <c r="I19" s="67"/>
    </row>
    <row r="20" spans="1:9" ht="15.75" thickBot="1">
      <c r="A20" s="99">
        <v>19</v>
      </c>
      <c r="B20" s="100" t="s">
        <v>108</v>
      </c>
      <c r="C20" s="100" t="s">
        <v>109</v>
      </c>
      <c r="D20" s="100" t="s">
        <v>85</v>
      </c>
      <c r="E20" s="101" t="s">
        <v>98</v>
      </c>
      <c r="F20" s="102" t="str">
        <f t="shared" si="0"/>
        <v>3. MČR, Praha</v>
      </c>
      <c r="G20" s="61"/>
      <c r="H20" s="67"/>
      <c r="I20" s="67"/>
    </row>
  </sheetData>
  <sheetProtection password="CA6F" sheet="1" objects="1" scenarios="1"/>
  <mergeCells count="1">
    <mergeCell ref="G13:I13"/>
  </mergeCells>
  <phoneticPr fontId="8" type="noConversion"/>
  <pageMargins left="0.78740157499999996" right="0.78740157499999996" top="0.984251969" bottom="0.984251969" header="0.4921259845" footer="0.4921259845"/>
  <pageSetup paperSize="9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E24" sqref="E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40488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+Vstup!B9</f>
        <v>Švagerová Silvie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106" t="str">
        <f>+Vstup!C9</f>
        <v>Armijan black z Hradu Grabštejna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+Vstup!D9</f>
        <v>Královský pudl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+Vstup!E9</f>
        <v>OB1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Iveta Skalická</v>
      </c>
      <c r="D10" s="153" t="s">
        <v>53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Lucia Stemmerová</v>
      </c>
      <c r="D11" s="154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Iva Paboučková</v>
      </c>
      <c r="D12" s="155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223.75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Dobrý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10</v>
      </c>
      <c r="E16" s="24">
        <v>10</v>
      </c>
      <c r="F16" s="6">
        <v>3</v>
      </c>
      <c r="G16" s="52">
        <f>(H16*F16)</f>
        <v>30</v>
      </c>
      <c r="H16" s="36">
        <f>IF(D16=0,E16*2,D16+E16)/2</f>
        <v>10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8.5</v>
      </c>
      <c r="E17" s="24">
        <v>8.5</v>
      </c>
      <c r="F17" s="1">
        <v>2</v>
      </c>
      <c r="G17" s="52">
        <f t="shared" ref="G17:G25" si="0">(H17*F17)</f>
        <v>17</v>
      </c>
      <c r="H17" s="36">
        <f t="shared" ref="H17:H25" si="1">IF(D17=0,E17*2,D17+E17)/2</f>
        <v>8.5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8</v>
      </c>
      <c r="E18" s="24">
        <v>9.5</v>
      </c>
      <c r="F18" s="1">
        <v>3</v>
      </c>
      <c r="G18" s="52">
        <f t="shared" si="0"/>
        <v>26.25</v>
      </c>
      <c r="H18" s="36">
        <f t="shared" si="1"/>
        <v>8.75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8</v>
      </c>
      <c r="E19" s="24">
        <v>7.5</v>
      </c>
      <c r="F19" s="1">
        <v>4</v>
      </c>
      <c r="G19" s="52">
        <f t="shared" si="0"/>
        <v>31</v>
      </c>
      <c r="H19" s="36">
        <f t="shared" si="1"/>
        <v>7.75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8</v>
      </c>
      <c r="E20" s="24">
        <v>7</v>
      </c>
      <c r="F20" s="1">
        <v>3</v>
      </c>
      <c r="G20" s="52">
        <f t="shared" si="0"/>
        <v>22.5</v>
      </c>
      <c r="H20" s="36">
        <f t="shared" si="1"/>
        <v>7.5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0</v>
      </c>
      <c r="E21" s="24">
        <v>0</v>
      </c>
      <c r="F21" s="1">
        <v>3</v>
      </c>
      <c r="G21" s="52">
        <f t="shared" si="0"/>
        <v>0</v>
      </c>
      <c r="H21" s="36">
        <f t="shared" si="1"/>
        <v>0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9</v>
      </c>
      <c r="E22" s="24">
        <v>9</v>
      </c>
      <c r="F22" s="1">
        <v>4</v>
      </c>
      <c r="G22" s="52">
        <f t="shared" si="0"/>
        <v>36</v>
      </c>
      <c r="H22" s="36">
        <f t="shared" si="1"/>
        <v>9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9</v>
      </c>
      <c r="E23" s="24">
        <v>9</v>
      </c>
      <c r="F23" s="1">
        <v>3</v>
      </c>
      <c r="G23" s="52">
        <f t="shared" si="0"/>
        <v>27</v>
      </c>
      <c r="H23" s="36">
        <f t="shared" si="1"/>
        <v>9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0</v>
      </c>
      <c r="E24" s="24">
        <v>0</v>
      </c>
      <c r="F24" s="1">
        <v>3</v>
      </c>
      <c r="G24" s="52">
        <f t="shared" si="0"/>
        <v>0</v>
      </c>
      <c r="H24" s="36">
        <f t="shared" si="1"/>
        <v>0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8.5</v>
      </c>
      <c r="E25" s="24">
        <v>8.5</v>
      </c>
      <c r="F25" s="7">
        <v>4</v>
      </c>
      <c r="G25" s="52">
        <f t="shared" si="0"/>
        <v>34</v>
      </c>
      <c r="H25" s="36">
        <f t="shared" si="1"/>
        <v>8.5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223.75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77" header="0.4921259845" footer="0.4921259845"/>
  <pageSetup paperSize="9" orientation="landscape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E24" sqref="E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40488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+Vstup!B10</f>
        <v>Spudilová Radka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+Vstup!C10</f>
        <v>Morda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+Vstup!D10</f>
        <v>Kříženec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+Vstup!E10</f>
        <v>OB1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Iveta Skalická</v>
      </c>
      <c r="D10" s="153" t="s">
        <v>53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Lucia Stemmerová</v>
      </c>
      <c r="D11" s="154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Iva Paboučková</v>
      </c>
      <c r="D12" s="155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175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Nehodnocen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0</v>
      </c>
      <c r="E16" s="24">
        <v>0</v>
      </c>
      <c r="F16" s="6">
        <v>3</v>
      </c>
      <c r="G16" s="52">
        <f>(H16*F16)</f>
        <v>0</v>
      </c>
      <c r="H16" s="36">
        <f>IF(D16=0,E16*2,D16+E16)/2</f>
        <v>0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6</v>
      </c>
      <c r="E17" s="24">
        <v>6.5</v>
      </c>
      <c r="F17" s="1">
        <v>2</v>
      </c>
      <c r="G17" s="52">
        <f t="shared" ref="G17:G25" si="0">(H17*F17)</f>
        <v>12.5</v>
      </c>
      <c r="H17" s="36">
        <f t="shared" ref="H17:H25" si="1">IF(D17=0,E17*2,D17+E17)/2</f>
        <v>6.25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10</v>
      </c>
      <c r="E18" s="24">
        <v>10</v>
      </c>
      <c r="F18" s="1">
        <v>3</v>
      </c>
      <c r="G18" s="52">
        <f t="shared" si="0"/>
        <v>30</v>
      </c>
      <c r="H18" s="36">
        <f t="shared" si="1"/>
        <v>10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0</v>
      </c>
      <c r="E19" s="24">
        <v>0</v>
      </c>
      <c r="F19" s="1">
        <v>4</v>
      </c>
      <c r="G19" s="52">
        <f t="shared" si="0"/>
        <v>0</v>
      </c>
      <c r="H19" s="36">
        <f t="shared" si="1"/>
        <v>0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9.5</v>
      </c>
      <c r="E20" s="24">
        <v>9</v>
      </c>
      <c r="F20" s="1">
        <v>3</v>
      </c>
      <c r="G20" s="52">
        <f t="shared" si="0"/>
        <v>27.75</v>
      </c>
      <c r="H20" s="36">
        <f t="shared" si="1"/>
        <v>9.25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9.5</v>
      </c>
      <c r="E21" s="24">
        <v>9</v>
      </c>
      <c r="F21" s="1">
        <v>3</v>
      </c>
      <c r="G21" s="52">
        <f t="shared" si="0"/>
        <v>27.75</v>
      </c>
      <c r="H21" s="36">
        <f t="shared" si="1"/>
        <v>9.25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10</v>
      </c>
      <c r="E22" s="24">
        <v>10</v>
      </c>
      <c r="F22" s="1">
        <v>4</v>
      </c>
      <c r="G22" s="52">
        <f t="shared" si="0"/>
        <v>40</v>
      </c>
      <c r="H22" s="36">
        <f t="shared" si="1"/>
        <v>10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0</v>
      </c>
      <c r="E23" s="24">
        <v>0</v>
      </c>
      <c r="F23" s="1">
        <v>3</v>
      </c>
      <c r="G23" s="52">
        <f t="shared" si="0"/>
        <v>0</v>
      </c>
      <c r="H23" s="36">
        <f t="shared" si="1"/>
        <v>0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0</v>
      </c>
      <c r="E24" s="24">
        <v>0</v>
      </c>
      <c r="F24" s="1">
        <v>3</v>
      </c>
      <c r="G24" s="52">
        <f t="shared" si="0"/>
        <v>0</v>
      </c>
      <c r="H24" s="36">
        <f t="shared" si="1"/>
        <v>0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9.5</v>
      </c>
      <c r="E25" s="24">
        <v>9</v>
      </c>
      <c r="F25" s="7">
        <v>4</v>
      </c>
      <c r="G25" s="52">
        <f t="shared" si="0"/>
        <v>37</v>
      </c>
      <c r="H25" s="36">
        <f t="shared" si="1"/>
        <v>9.25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175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82" header="0.4921259845" footer="0.4921259845"/>
  <pageSetup paperSize="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F25" sqref="F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40488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+Vstup!B11</f>
        <v>Vojkovská Kristýna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+Vstup!C11</f>
        <v>Never Never land Va Va Voom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+Vstup!D11</f>
        <v>Border collie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+Vstup!E11</f>
        <v>OB1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Iveta Skalická</v>
      </c>
      <c r="D10" s="153" t="s">
        <v>53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Lucia Stemmerová</v>
      </c>
      <c r="D11" s="154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Iva Paboučková</v>
      </c>
      <c r="D12" s="155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252.5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Velmi dobrý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9.5</v>
      </c>
      <c r="E16" s="24">
        <v>9.5</v>
      </c>
      <c r="F16" s="6">
        <v>3</v>
      </c>
      <c r="G16" s="52">
        <f>(H16*F16)</f>
        <v>28.5</v>
      </c>
      <c r="H16" s="36">
        <f>IF(D16=0,E16*2,D16+E16)/2</f>
        <v>9.5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10</v>
      </c>
      <c r="E17" s="24">
        <v>10</v>
      </c>
      <c r="F17" s="1">
        <v>2</v>
      </c>
      <c r="G17" s="52">
        <f t="shared" ref="G17:G25" si="0">(H17*F17)</f>
        <v>20</v>
      </c>
      <c r="H17" s="36">
        <f t="shared" ref="H17:H25" si="1">IF(D17=0,E17*2,D17+E17)/2</f>
        <v>10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9</v>
      </c>
      <c r="E18" s="24">
        <v>9</v>
      </c>
      <c r="F18" s="1">
        <v>3</v>
      </c>
      <c r="G18" s="52">
        <f t="shared" si="0"/>
        <v>27</v>
      </c>
      <c r="H18" s="36">
        <f t="shared" si="1"/>
        <v>9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10</v>
      </c>
      <c r="E19" s="24">
        <v>10</v>
      </c>
      <c r="F19" s="1">
        <v>4</v>
      </c>
      <c r="G19" s="52">
        <f t="shared" si="0"/>
        <v>40</v>
      </c>
      <c r="H19" s="36">
        <f t="shared" si="1"/>
        <v>10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0</v>
      </c>
      <c r="E20" s="24">
        <v>0</v>
      </c>
      <c r="F20" s="1">
        <v>3</v>
      </c>
      <c r="G20" s="52">
        <f t="shared" si="0"/>
        <v>0</v>
      </c>
      <c r="H20" s="36">
        <f t="shared" si="1"/>
        <v>0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9.5</v>
      </c>
      <c r="E21" s="24">
        <v>9</v>
      </c>
      <c r="F21" s="1">
        <v>3</v>
      </c>
      <c r="G21" s="52">
        <f t="shared" si="0"/>
        <v>27.75</v>
      </c>
      <c r="H21" s="36">
        <f t="shared" si="1"/>
        <v>9.25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9.5</v>
      </c>
      <c r="E22" s="24">
        <v>10</v>
      </c>
      <c r="F22" s="1">
        <v>4</v>
      </c>
      <c r="G22" s="52">
        <f t="shared" si="0"/>
        <v>39</v>
      </c>
      <c r="H22" s="36">
        <f t="shared" si="1"/>
        <v>9.75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8.5</v>
      </c>
      <c r="E23" s="24">
        <v>8</v>
      </c>
      <c r="F23" s="1">
        <v>3</v>
      </c>
      <c r="G23" s="52">
        <f t="shared" si="0"/>
        <v>24.75</v>
      </c>
      <c r="H23" s="36">
        <f t="shared" si="1"/>
        <v>8.25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6.5</v>
      </c>
      <c r="E24" s="24">
        <v>6.5</v>
      </c>
      <c r="F24" s="1">
        <v>3</v>
      </c>
      <c r="G24" s="52">
        <f t="shared" si="0"/>
        <v>19.5</v>
      </c>
      <c r="H24" s="36">
        <f t="shared" si="1"/>
        <v>6.5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7</v>
      </c>
      <c r="E25" s="24">
        <v>6</v>
      </c>
      <c r="F25" s="7">
        <v>4</v>
      </c>
      <c r="G25" s="52">
        <f t="shared" si="0"/>
        <v>26</v>
      </c>
      <c r="H25" s="36">
        <f t="shared" si="1"/>
        <v>6.5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252.5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8" header="0.4921259845" footer="0.4921259845"/>
  <pageSetup paperSize="9" orientation="landscape" horizontalDpi="4294967294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F25" sqref="F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40488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+Vstup!B12</f>
        <v>Drbošalová Petra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+Vstup!C12</f>
        <v>Atomic Flash Koryfej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+Vstup!D12</f>
        <v>Border collie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+Vstup!E12</f>
        <v>OB1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Iveta Skalická</v>
      </c>
      <c r="D10" s="153" t="s">
        <v>53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Lucia Stemmerová</v>
      </c>
      <c r="D11" s="154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Iva Paboučková</v>
      </c>
      <c r="D12" s="155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229.75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Velmi dobrý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10</v>
      </c>
      <c r="E16" s="24">
        <v>10</v>
      </c>
      <c r="F16" s="6">
        <v>3</v>
      </c>
      <c r="G16" s="52">
        <f>(H16*F16)</f>
        <v>30</v>
      </c>
      <c r="H16" s="36">
        <f>IF(D16=0,E16*2,D16+E16)/2</f>
        <v>10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0</v>
      </c>
      <c r="E17" s="24">
        <v>0</v>
      </c>
      <c r="F17" s="1">
        <v>2</v>
      </c>
      <c r="G17" s="52">
        <f t="shared" ref="G17:G25" si="0">(H17*F17)</f>
        <v>0</v>
      </c>
      <c r="H17" s="36">
        <f t="shared" ref="H17:H25" si="1">IF(D17=0,E17*2,D17+E17)/2</f>
        <v>0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8.5</v>
      </c>
      <c r="E18" s="24">
        <v>8.5</v>
      </c>
      <c r="F18" s="1">
        <v>3</v>
      </c>
      <c r="G18" s="52">
        <f t="shared" si="0"/>
        <v>25.5</v>
      </c>
      <c r="H18" s="36">
        <f t="shared" si="1"/>
        <v>8.5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6.5</v>
      </c>
      <c r="E19" s="24">
        <v>6.5</v>
      </c>
      <c r="F19" s="1">
        <v>4</v>
      </c>
      <c r="G19" s="52">
        <f t="shared" si="0"/>
        <v>26</v>
      </c>
      <c r="H19" s="36">
        <f t="shared" si="1"/>
        <v>6.5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9.5</v>
      </c>
      <c r="E20" s="24">
        <v>10</v>
      </c>
      <c r="F20" s="1">
        <v>3</v>
      </c>
      <c r="G20" s="52">
        <f t="shared" si="0"/>
        <v>29.25</v>
      </c>
      <c r="H20" s="36">
        <f t="shared" si="1"/>
        <v>9.75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9</v>
      </c>
      <c r="E21" s="24">
        <v>9</v>
      </c>
      <c r="F21" s="1">
        <v>3</v>
      </c>
      <c r="G21" s="52">
        <f t="shared" si="0"/>
        <v>27</v>
      </c>
      <c r="H21" s="36">
        <f t="shared" si="1"/>
        <v>9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8.5</v>
      </c>
      <c r="E22" s="24">
        <v>9</v>
      </c>
      <c r="F22" s="1">
        <v>4</v>
      </c>
      <c r="G22" s="52">
        <f t="shared" si="0"/>
        <v>35</v>
      </c>
      <c r="H22" s="36">
        <f t="shared" si="1"/>
        <v>8.75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9</v>
      </c>
      <c r="E23" s="24">
        <v>9</v>
      </c>
      <c r="F23" s="1">
        <v>3</v>
      </c>
      <c r="G23" s="52">
        <f t="shared" si="0"/>
        <v>27</v>
      </c>
      <c r="H23" s="36">
        <f t="shared" si="1"/>
        <v>9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0</v>
      </c>
      <c r="E24" s="24">
        <v>0</v>
      </c>
      <c r="F24" s="1">
        <v>3</v>
      </c>
      <c r="G24" s="52">
        <f t="shared" si="0"/>
        <v>0</v>
      </c>
      <c r="H24" s="36">
        <f t="shared" si="1"/>
        <v>0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9</v>
      </c>
      <c r="E25" s="24">
        <v>6</v>
      </c>
      <c r="F25" s="7">
        <v>4</v>
      </c>
      <c r="G25" s="52">
        <f t="shared" si="0"/>
        <v>30</v>
      </c>
      <c r="H25" s="36">
        <f t="shared" si="1"/>
        <v>7.5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229.75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78" header="0.4921259845" footer="0.4921259845"/>
  <pageSetup paperSize="9" orientation="landscape" horizontalDpi="4294967294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E25" sqref="E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40488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+Vstup!B13</f>
        <v>Ajmová Lenka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106" t="str">
        <f>+Vstup!C13</f>
        <v>Mighty´s Spring Meadow Beatrix Lady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+Vstup!D13</f>
        <v>Krátkosrstá kolie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+Vstup!E13</f>
        <v>OB1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Iveta Skalická</v>
      </c>
      <c r="D10" s="153" t="s">
        <v>53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Lucia Stemmerová</v>
      </c>
      <c r="D11" s="154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Iva Paboučková</v>
      </c>
      <c r="D12" s="155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168.75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Nehodnocen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8</v>
      </c>
      <c r="E16" s="24">
        <v>8</v>
      </c>
      <c r="F16" s="6">
        <v>3</v>
      </c>
      <c r="G16" s="52">
        <f>(H16*F16)</f>
        <v>24</v>
      </c>
      <c r="H16" s="36">
        <f>IF(D16=0,E16*2,D16+E16)/2</f>
        <v>8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10</v>
      </c>
      <c r="E17" s="24">
        <v>10</v>
      </c>
      <c r="F17" s="1">
        <v>2</v>
      </c>
      <c r="G17" s="52">
        <f t="shared" ref="G17:G25" si="0">(H17*F17)</f>
        <v>20</v>
      </c>
      <c r="H17" s="36">
        <f t="shared" ref="H17:H25" si="1">IF(D17=0,E17*2,D17+E17)/2</f>
        <v>10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0</v>
      </c>
      <c r="E18" s="24">
        <v>0</v>
      </c>
      <c r="F18" s="1">
        <v>3</v>
      </c>
      <c r="G18" s="52">
        <f t="shared" si="0"/>
        <v>0</v>
      </c>
      <c r="H18" s="36">
        <f t="shared" si="1"/>
        <v>0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10</v>
      </c>
      <c r="E19" s="24">
        <v>9.5</v>
      </c>
      <c r="F19" s="1">
        <v>4</v>
      </c>
      <c r="G19" s="52">
        <f t="shared" si="0"/>
        <v>39</v>
      </c>
      <c r="H19" s="36">
        <f t="shared" si="1"/>
        <v>9.75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9</v>
      </c>
      <c r="E20" s="24">
        <v>9.5</v>
      </c>
      <c r="F20" s="1">
        <v>3</v>
      </c>
      <c r="G20" s="52">
        <f t="shared" si="0"/>
        <v>27.75</v>
      </c>
      <c r="H20" s="36">
        <f t="shared" si="1"/>
        <v>9.25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7</v>
      </c>
      <c r="E21" s="24">
        <v>7</v>
      </c>
      <c r="F21" s="1">
        <v>3</v>
      </c>
      <c r="G21" s="52">
        <f t="shared" si="0"/>
        <v>21</v>
      </c>
      <c r="H21" s="36">
        <f t="shared" si="1"/>
        <v>7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0</v>
      </c>
      <c r="E22" s="24">
        <v>0</v>
      </c>
      <c r="F22" s="1">
        <v>4</v>
      </c>
      <c r="G22" s="52">
        <f t="shared" si="0"/>
        <v>0</v>
      </c>
      <c r="H22" s="36">
        <f t="shared" si="1"/>
        <v>0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0</v>
      </c>
      <c r="E23" s="24">
        <v>0</v>
      </c>
      <c r="F23" s="1">
        <v>3</v>
      </c>
      <c r="G23" s="52">
        <f t="shared" si="0"/>
        <v>0</v>
      </c>
      <c r="H23" s="36">
        <f t="shared" si="1"/>
        <v>0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9</v>
      </c>
      <c r="E24" s="24">
        <v>9</v>
      </c>
      <c r="F24" s="1">
        <v>3</v>
      </c>
      <c r="G24" s="52">
        <f t="shared" si="0"/>
        <v>27</v>
      </c>
      <c r="H24" s="36">
        <f t="shared" si="1"/>
        <v>9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5</v>
      </c>
      <c r="E25" s="24">
        <v>0</v>
      </c>
      <c r="F25" s="7">
        <v>4</v>
      </c>
      <c r="G25" s="52">
        <f t="shared" si="0"/>
        <v>10</v>
      </c>
      <c r="H25" s="36">
        <f t="shared" si="1"/>
        <v>2.5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168.75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74" header="0.4921259845" footer="0.4921259845"/>
  <pageSetup paperSize="9" orientation="landscape" horizontalDpi="4294967294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E25" sqref="E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40488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+Vstup!B14</f>
        <v>Otáhalová Michaela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106" t="str">
        <f>+Vstup!C14</f>
        <v>Enrique de Fuentes Wapini von Folge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+Vstup!D14</f>
        <v>Holandský ovčák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+Vstup!E14</f>
        <v>OB1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Iveta Skalická</v>
      </c>
      <c r="D10" s="153" t="s">
        <v>53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Lucia Stemmerová</v>
      </c>
      <c r="D11" s="154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Iva Paboučková</v>
      </c>
      <c r="D12" s="155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221.25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Dobrý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0</v>
      </c>
      <c r="E16" s="24">
        <v>0</v>
      </c>
      <c r="F16" s="6">
        <v>3</v>
      </c>
      <c r="G16" s="52">
        <f>(H16*F16)</f>
        <v>0</v>
      </c>
      <c r="H16" s="36">
        <f>IF(D16=0,E16*2,D16+E16)/2</f>
        <v>0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7.5</v>
      </c>
      <c r="E17" s="24">
        <v>7.5</v>
      </c>
      <c r="F17" s="1">
        <v>2</v>
      </c>
      <c r="G17" s="52">
        <f t="shared" ref="G17:G25" si="0">(H17*F17)</f>
        <v>15</v>
      </c>
      <c r="H17" s="36">
        <f t="shared" ref="H17:H25" si="1">IF(D17=0,E17*2,D17+E17)/2</f>
        <v>7.5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9</v>
      </c>
      <c r="E18" s="24">
        <v>9</v>
      </c>
      <c r="F18" s="1">
        <v>3</v>
      </c>
      <c r="G18" s="52">
        <f t="shared" si="0"/>
        <v>27</v>
      </c>
      <c r="H18" s="36">
        <f t="shared" si="1"/>
        <v>9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10</v>
      </c>
      <c r="E19" s="24">
        <v>9.5</v>
      </c>
      <c r="F19" s="1">
        <v>4</v>
      </c>
      <c r="G19" s="52">
        <f t="shared" si="0"/>
        <v>39</v>
      </c>
      <c r="H19" s="36">
        <f t="shared" si="1"/>
        <v>9.75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9.5</v>
      </c>
      <c r="E20" s="24">
        <v>9</v>
      </c>
      <c r="F20" s="1">
        <v>3</v>
      </c>
      <c r="G20" s="52">
        <f t="shared" si="0"/>
        <v>27.75</v>
      </c>
      <c r="H20" s="36">
        <f t="shared" si="1"/>
        <v>9.25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8.5</v>
      </c>
      <c r="E21" s="24">
        <v>7</v>
      </c>
      <c r="F21" s="1">
        <v>3</v>
      </c>
      <c r="G21" s="52">
        <f t="shared" si="0"/>
        <v>23.25</v>
      </c>
      <c r="H21" s="36">
        <f t="shared" si="1"/>
        <v>7.75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10</v>
      </c>
      <c r="E22" s="24">
        <v>10</v>
      </c>
      <c r="F22" s="1">
        <v>4</v>
      </c>
      <c r="G22" s="52">
        <f t="shared" si="0"/>
        <v>40</v>
      </c>
      <c r="H22" s="36">
        <f t="shared" si="1"/>
        <v>10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8</v>
      </c>
      <c r="E23" s="24">
        <v>7.5</v>
      </c>
      <c r="F23" s="1">
        <v>3</v>
      </c>
      <c r="G23" s="52">
        <f t="shared" si="0"/>
        <v>23.25</v>
      </c>
      <c r="H23" s="36">
        <f t="shared" si="1"/>
        <v>7.75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0</v>
      </c>
      <c r="E24" s="24">
        <v>0</v>
      </c>
      <c r="F24" s="1">
        <v>3</v>
      </c>
      <c r="G24" s="52">
        <f t="shared" si="0"/>
        <v>0</v>
      </c>
      <c r="H24" s="36">
        <f t="shared" si="1"/>
        <v>0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7</v>
      </c>
      <c r="E25" s="24">
        <v>6</v>
      </c>
      <c r="F25" s="7">
        <v>4</v>
      </c>
      <c r="G25" s="52">
        <f t="shared" si="0"/>
        <v>26</v>
      </c>
      <c r="H25" s="36">
        <f t="shared" si="1"/>
        <v>6.5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221.25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74" header="0.4921259845" footer="0.4921259845"/>
  <pageSetup paperSize="9" orientation="landscape" horizontalDpi="4294967294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zoomScaleNormal="80" workbookViewId="0">
      <selection activeCell="F25" sqref="F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40488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+Vstup!B15</f>
        <v>Podešťová Martina Ing.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+Vstup!C15</f>
        <v>Arwen forever Free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+Vstup!D15</f>
        <v>Border collie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+Vstup!E15</f>
        <v>OB1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Iveta Skalická</v>
      </c>
      <c r="D10" s="153" t="s">
        <v>53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Lucia Stemmerová</v>
      </c>
      <c r="D11" s="154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Iva Paboučková</v>
      </c>
      <c r="D12" s="155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203.5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Dobrý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8.5</v>
      </c>
      <c r="E16" s="24">
        <v>8.5</v>
      </c>
      <c r="F16" s="6">
        <v>3</v>
      </c>
      <c r="G16" s="52">
        <f>(H16*F16)</f>
        <v>25.5</v>
      </c>
      <c r="H16" s="36">
        <f>IF(D16=0,E16*2,D16+E16)/2</f>
        <v>8.5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9.5</v>
      </c>
      <c r="E17" s="24">
        <v>10</v>
      </c>
      <c r="F17" s="1">
        <v>2</v>
      </c>
      <c r="G17" s="52">
        <f t="shared" ref="G17:G25" si="0">(H17*F17)</f>
        <v>19.5</v>
      </c>
      <c r="H17" s="36">
        <f t="shared" ref="H17:H25" si="1">IF(D17=0,E17*2,D17+E17)/2</f>
        <v>9.75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6.5</v>
      </c>
      <c r="E18" s="24">
        <v>6.5</v>
      </c>
      <c r="F18" s="1">
        <v>3</v>
      </c>
      <c r="G18" s="52">
        <f t="shared" si="0"/>
        <v>19.5</v>
      </c>
      <c r="H18" s="36">
        <f t="shared" si="1"/>
        <v>6.5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0</v>
      </c>
      <c r="E19" s="24">
        <v>0</v>
      </c>
      <c r="F19" s="1">
        <v>4</v>
      </c>
      <c r="G19" s="52">
        <f t="shared" si="0"/>
        <v>0</v>
      </c>
      <c r="H19" s="36">
        <f t="shared" si="1"/>
        <v>0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0</v>
      </c>
      <c r="E20" s="24">
        <v>0</v>
      </c>
      <c r="F20" s="1">
        <v>3</v>
      </c>
      <c r="G20" s="52">
        <f t="shared" si="0"/>
        <v>0</v>
      </c>
      <c r="H20" s="36">
        <f t="shared" si="1"/>
        <v>0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10</v>
      </c>
      <c r="E21" s="24">
        <v>9.5</v>
      </c>
      <c r="F21" s="1">
        <v>3</v>
      </c>
      <c r="G21" s="52">
        <f t="shared" si="0"/>
        <v>29.25</v>
      </c>
      <c r="H21" s="36">
        <f t="shared" si="1"/>
        <v>9.75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7</v>
      </c>
      <c r="E22" s="24">
        <v>7</v>
      </c>
      <c r="F22" s="1">
        <v>4</v>
      </c>
      <c r="G22" s="52">
        <f t="shared" si="0"/>
        <v>28</v>
      </c>
      <c r="H22" s="36">
        <f t="shared" si="1"/>
        <v>7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7</v>
      </c>
      <c r="E23" s="24">
        <v>7.5</v>
      </c>
      <c r="F23" s="1">
        <v>3</v>
      </c>
      <c r="G23" s="52">
        <f t="shared" si="0"/>
        <v>21.75</v>
      </c>
      <c r="H23" s="36">
        <f t="shared" si="1"/>
        <v>7.25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10</v>
      </c>
      <c r="E24" s="24">
        <v>10</v>
      </c>
      <c r="F24" s="1">
        <v>3</v>
      </c>
      <c r="G24" s="52">
        <f t="shared" si="0"/>
        <v>30</v>
      </c>
      <c r="H24" s="36">
        <f t="shared" si="1"/>
        <v>10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7</v>
      </c>
      <c r="E25" s="24">
        <v>8</v>
      </c>
      <c r="F25" s="7">
        <v>4</v>
      </c>
      <c r="G25" s="52">
        <f t="shared" si="0"/>
        <v>30</v>
      </c>
      <c r="H25" s="36">
        <f t="shared" si="1"/>
        <v>7.5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203.5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73" header="0.4921259845" footer="0.4921259845"/>
  <pageSetup paperSize="9" orientation="landscape" horizontalDpi="4294967294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F25" sqref="F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40488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+Vstup!B16</f>
        <v>Vojkovská Kristýna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+Vstup!C16</f>
        <v>Terry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+Vstup!D16</f>
        <v>Border collie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+Vstup!E16</f>
        <v>OB2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Iveta Skalická</v>
      </c>
      <c r="D10" s="153" t="s">
        <v>53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Lucia Stemmerová</v>
      </c>
      <c r="D11" s="154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Iva Paboučková</v>
      </c>
      <c r="D12" s="155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248.25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Velmi dobrý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9.5</v>
      </c>
      <c r="E16" s="24">
        <v>9</v>
      </c>
      <c r="F16" s="6">
        <v>3</v>
      </c>
      <c r="G16" s="52">
        <f>(H16*F16)</f>
        <v>27.75</v>
      </c>
      <c r="H16" s="36">
        <f>IF(D16=0,E16*2,D16+E16)/2</f>
        <v>9.25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8</v>
      </c>
      <c r="E17" s="24">
        <v>8</v>
      </c>
      <c r="F17" s="1">
        <v>2</v>
      </c>
      <c r="G17" s="52">
        <f t="shared" ref="G17:G25" si="0">(H17*F17)</f>
        <v>16</v>
      </c>
      <c r="H17" s="36">
        <f t="shared" ref="H17:H25" si="1">IF(D17=0,E17*2,D17+E17)/2</f>
        <v>8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7.5</v>
      </c>
      <c r="E18" s="24">
        <v>8</v>
      </c>
      <c r="F18" s="1">
        <v>3</v>
      </c>
      <c r="G18" s="52">
        <f t="shared" si="0"/>
        <v>23.25</v>
      </c>
      <c r="H18" s="36">
        <f t="shared" si="1"/>
        <v>7.75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8</v>
      </c>
      <c r="E19" s="24">
        <v>8</v>
      </c>
      <c r="F19" s="1">
        <v>4</v>
      </c>
      <c r="G19" s="52">
        <f t="shared" si="0"/>
        <v>32</v>
      </c>
      <c r="H19" s="36">
        <f t="shared" si="1"/>
        <v>8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8</v>
      </c>
      <c r="E20" s="24">
        <v>8</v>
      </c>
      <c r="F20" s="1">
        <v>3</v>
      </c>
      <c r="G20" s="52">
        <f t="shared" si="0"/>
        <v>24</v>
      </c>
      <c r="H20" s="36">
        <f t="shared" si="1"/>
        <v>8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7</v>
      </c>
      <c r="E21" s="24">
        <v>8</v>
      </c>
      <c r="F21" s="1">
        <v>3</v>
      </c>
      <c r="G21" s="52">
        <f t="shared" si="0"/>
        <v>22.5</v>
      </c>
      <c r="H21" s="36">
        <f t="shared" si="1"/>
        <v>7.5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7</v>
      </c>
      <c r="E22" s="24">
        <v>7</v>
      </c>
      <c r="F22" s="1">
        <v>4</v>
      </c>
      <c r="G22" s="52">
        <f t="shared" si="0"/>
        <v>28</v>
      </c>
      <c r="H22" s="36">
        <f t="shared" si="1"/>
        <v>7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7</v>
      </c>
      <c r="E23" s="24">
        <v>7</v>
      </c>
      <c r="F23" s="1">
        <v>3</v>
      </c>
      <c r="G23" s="52">
        <f t="shared" si="0"/>
        <v>21</v>
      </c>
      <c r="H23" s="36">
        <f t="shared" si="1"/>
        <v>7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9.5</v>
      </c>
      <c r="E24" s="24">
        <v>9</v>
      </c>
      <c r="F24" s="1">
        <v>3</v>
      </c>
      <c r="G24" s="52">
        <f t="shared" si="0"/>
        <v>27.75</v>
      </c>
      <c r="H24" s="36">
        <f t="shared" si="1"/>
        <v>9.25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7</v>
      </c>
      <c r="E25" s="24">
        <v>6</v>
      </c>
      <c r="F25" s="7">
        <v>4</v>
      </c>
      <c r="G25" s="52">
        <f t="shared" si="0"/>
        <v>26</v>
      </c>
      <c r="H25" s="36">
        <f t="shared" si="1"/>
        <v>6.5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248.25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8" header="0.4921259845" footer="0.4921259845"/>
  <pageSetup paperSize="9" orientation="landscape" horizontalDpi="4294967294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E24" sqref="E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40488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+Vstup!B17</f>
        <v>Pavlů Marek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+Vstup!C17</f>
        <v>All My Life Kiaora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+Vstup!D17</f>
        <v>Bearded kolie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+Vstup!E17</f>
        <v>OB2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Iveta Skalická</v>
      </c>
      <c r="D10" s="153" t="s">
        <v>53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Lucia Stemmerová</v>
      </c>
      <c r="D11" s="154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Iva Paboučková</v>
      </c>
      <c r="D12" s="155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231</v>
      </c>
      <c r="E14" s="88" t="s">
        <v>46</v>
      </c>
      <c r="F14" s="89"/>
      <c r="G14" s="82" t="str">
        <f>IF(G26&gt;256.99,"Výborný",IF(G26&gt;224.99,"Velmi dobrý",IF(G26&gt;191.99,"Dobrý",IF(G26&lt;192,"Nehodnocen"))))</f>
        <v>Velmi dobrý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8</v>
      </c>
      <c r="E16" s="24">
        <v>7.5</v>
      </c>
      <c r="F16" s="6">
        <v>3</v>
      </c>
      <c r="G16" s="52">
        <f>(H16*F16)</f>
        <v>23.25</v>
      </c>
      <c r="H16" s="36">
        <f>IF(D16=0,E16*2,D16+E16)/2</f>
        <v>7.75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8</v>
      </c>
      <c r="E17" s="24">
        <v>8</v>
      </c>
      <c r="F17" s="1">
        <v>2</v>
      </c>
      <c r="G17" s="52">
        <f t="shared" ref="G17:G25" si="0">(H17*F17)</f>
        <v>16</v>
      </c>
      <c r="H17" s="36">
        <f t="shared" ref="H17:H25" si="1">IF(D17=0,E17*2,D17+E17)/2</f>
        <v>8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9</v>
      </c>
      <c r="E18" s="24">
        <v>8</v>
      </c>
      <c r="F18" s="1">
        <v>3</v>
      </c>
      <c r="G18" s="52">
        <f t="shared" si="0"/>
        <v>25.5</v>
      </c>
      <c r="H18" s="36">
        <f t="shared" si="1"/>
        <v>8.5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9</v>
      </c>
      <c r="E19" s="24">
        <v>9.5</v>
      </c>
      <c r="F19" s="1">
        <v>4</v>
      </c>
      <c r="G19" s="52">
        <f t="shared" si="0"/>
        <v>37</v>
      </c>
      <c r="H19" s="36">
        <f t="shared" si="1"/>
        <v>9.25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10</v>
      </c>
      <c r="E20" s="24">
        <v>10</v>
      </c>
      <c r="F20" s="1">
        <v>3</v>
      </c>
      <c r="G20" s="52">
        <f t="shared" si="0"/>
        <v>30</v>
      </c>
      <c r="H20" s="36">
        <f t="shared" si="1"/>
        <v>10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0</v>
      </c>
      <c r="E21" s="24">
        <v>0</v>
      </c>
      <c r="F21" s="1">
        <v>3</v>
      </c>
      <c r="G21" s="52">
        <f t="shared" si="0"/>
        <v>0</v>
      </c>
      <c r="H21" s="36">
        <f t="shared" si="1"/>
        <v>0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8</v>
      </c>
      <c r="E22" s="24">
        <v>8</v>
      </c>
      <c r="F22" s="1">
        <v>4</v>
      </c>
      <c r="G22" s="52">
        <f t="shared" si="0"/>
        <v>32</v>
      </c>
      <c r="H22" s="36">
        <f t="shared" si="1"/>
        <v>8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9.5</v>
      </c>
      <c r="E23" s="24">
        <v>10</v>
      </c>
      <c r="F23" s="1">
        <v>3</v>
      </c>
      <c r="G23" s="52">
        <f t="shared" si="0"/>
        <v>29.25</v>
      </c>
      <c r="H23" s="36">
        <f t="shared" si="1"/>
        <v>9.75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0</v>
      </c>
      <c r="E24" s="24">
        <v>0</v>
      </c>
      <c r="F24" s="1">
        <v>3</v>
      </c>
      <c r="G24" s="52">
        <f t="shared" si="0"/>
        <v>0</v>
      </c>
      <c r="H24" s="36">
        <f t="shared" si="1"/>
        <v>0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9.5</v>
      </c>
      <c r="E25" s="24">
        <v>9.5</v>
      </c>
      <c r="F25" s="7">
        <v>4</v>
      </c>
      <c r="G25" s="52">
        <f t="shared" si="0"/>
        <v>38</v>
      </c>
      <c r="H25" s="36">
        <f t="shared" si="1"/>
        <v>9.5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231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 objects="1" scenarios="1"/>
  <mergeCells count="1">
    <mergeCell ref="D10:D12"/>
  </mergeCells>
  <phoneticPr fontId="8" type="noConversion"/>
  <pageMargins left="0.78740157499999996" right="0.78740157499999996" top="0.984251969" bottom="0.79" header="0.4921259845" footer="0.4921259845"/>
  <pageSetup paperSize="9" orientation="landscape" horizontalDpi="4294967294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G20" sqref="G20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40488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+Vstup!B18</f>
        <v>Škrdová Kateřina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106" t="str">
        <f>+Vstup!C18</f>
        <v>Arctic Moon Z Ohromujícího světa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+Vstup!D18</f>
        <v>Border collie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+Vstup!E18</f>
        <v>OB2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Iveta Skalická</v>
      </c>
      <c r="D10" s="153" t="s">
        <v>53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Lucia Stemmerová</v>
      </c>
      <c r="D11" s="154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Iva Paboučková</v>
      </c>
      <c r="D12" s="155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115.5</v>
      </c>
      <c r="E14" s="88" t="s">
        <v>46</v>
      </c>
      <c r="F14" s="89"/>
      <c r="G14" s="82" t="s">
        <v>110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10</v>
      </c>
      <c r="E16" s="24">
        <v>10</v>
      </c>
      <c r="F16" s="6">
        <v>3</v>
      </c>
      <c r="G16" s="52">
        <f>(H16*F16)</f>
        <v>30</v>
      </c>
      <c r="H16" s="36">
        <f>IF(D16=0,E16*2,D16+E16)/2</f>
        <v>10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6.5</v>
      </c>
      <c r="E17" s="24">
        <v>7</v>
      </c>
      <c r="F17" s="1">
        <v>2</v>
      </c>
      <c r="G17" s="52">
        <f t="shared" ref="G17:G25" si="0">(H17*F17)</f>
        <v>13.5</v>
      </c>
      <c r="H17" s="36">
        <f t="shared" ref="H17:H25" si="1">IF(D17=0,E17*2,D17+E17)/2</f>
        <v>6.75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8</v>
      </c>
      <c r="E18" s="24">
        <v>8</v>
      </c>
      <c r="F18" s="1">
        <v>3</v>
      </c>
      <c r="G18" s="52">
        <f t="shared" si="0"/>
        <v>24</v>
      </c>
      <c r="H18" s="36">
        <f t="shared" si="1"/>
        <v>8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6</v>
      </c>
      <c r="E19" s="24">
        <v>6</v>
      </c>
      <c r="F19" s="1">
        <v>4</v>
      </c>
      <c r="G19" s="52">
        <f t="shared" si="0"/>
        <v>24</v>
      </c>
      <c r="H19" s="36">
        <f t="shared" si="1"/>
        <v>6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8</v>
      </c>
      <c r="E20" s="24">
        <v>8</v>
      </c>
      <c r="F20" s="1">
        <v>3</v>
      </c>
      <c r="G20" s="52">
        <f t="shared" si="0"/>
        <v>24</v>
      </c>
      <c r="H20" s="36">
        <f t="shared" si="1"/>
        <v>8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0</v>
      </c>
      <c r="E21" s="24">
        <v>0</v>
      </c>
      <c r="F21" s="1">
        <v>3</v>
      </c>
      <c r="G21" s="52">
        <f t="shared" si="0"/>
        <v>0</v>
      </c>
      <c r="H21" s="36">
        <f t="shared" si="1"/>
        <v>0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0</v>
      </c>
      <c r="E22" s="24">
        <v>0</v>
      </c>
      <c r="F22" s="1">
        <v>4</v>
      </c>
      <c r="G22" s="52">
        <f t="shared" si="0"/>
        <v>0</v>
      </c>
      <c r="H22" s="36">
        <f t="shared" si="1"/>
        <v>0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0</v>
      </c>
      <c r="E23" s="24">
        <v>0</v>
      </c>
      <c r="F23" s="1">
        <v>3</v>
      </c>
      <c r="G23" s="52">
        <f t="shared" si="0"/>
        <v>0</v>
      </c>
      <c r="H23" s="36">
        <f t="shared" si="1"/>
        <v>0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0</v>
      </c>
      <c r="E24" s="24">
        <v>0</v>
      </c>
      <c r="F24" s="1">
        <v>3</v>
      </c>
      <c r="G24" s="52">
        <f t="shared" si="0"/>
        <v>0</v>
      </c>
      <c r="H24" s="36">
        <f t="shared" si="1"/>
        <v>0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0</v>
      </c>
      <c r="E25" s="24">
        <v>0</v>
      </c>
      <c r="F25" s="7">
        <v>4</v>
      </c>
      <c r="G25" s="52">
        <f t="shared" si="0"/>
        <v>0</v>
      </c>
      <c r="H25" s="36">
        <f t="shared" si="1"/>
        <v>0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115.5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mergeCells count="1">
    <mergeCell ref="D10:D12"/>
  </mergeCells>
  <phoneticPr fontId="8" type="noConversion"/>
  <pageMargins left="0.78740157499999996" right="0.78740157499999996" top="0.984251969" bottom="0.78" header="0.4921259845" footer="0.4921259845"/>
  <pageSetup paperSize="9" orientation="landscape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I20"/>
  <sheetViews>
    <sheetView showGridLines="0" tabSelected="1" zoomScaleNormal="100" workbookViewId="0">
      <selection activeCell="F12" sqref="F12"/>
    </sheetView>
  </sheetViews>
  <sheetFormatPr defaultRowHeight="12.75"/>
  <cols>
    <col min="1" max="1" width="6.42578125" bestFit="1" customWidth="1"/>
    <col min="2" max="2" width="25" bestFit="1" customWidth="1"/>
    <col min="3" max="3" width="33.7109375" customWidth="1"/>
    <col min="4" max="4" width="21.85546875" customWidth="1"/>
    <col min="5" max="5" width="6.140625" bestFit="1" customWidth="1"/>
    <col min="6" max="6" width="30.7109375" customWidth="1"/>
    <col min="7" max="7" width="7.140625" bestFit="1" customWidth="1"/>
    <col min="8" max="8" width="11.42578125" bestFit="1" customWidth="1"/>
    <col min="9" max="9" width="12.42578125" customWidth="1"/>
  </cols>
  <sheetData>
    <row r="1" spans="1:9" ht="17.25" thickTop="1" thickBot="1">
      <c r="A1" s="55" t="s">
        <v>24</v>
      </c>
      <c r="B1" s="104" t="s">
        <v>16</v>
      </c>
      <c r="C1" s="104" t="s">
        <v>17</v>
      </c>
      <c r="D1" s="104" t="s">
        <v>18</v>
      </c>
      <c r="E1" s="104" t="s">
        <v>19</v>
      </c>
      <c r="F1" s="104" t="s">
        <v>20</v>
      </c>
      <c r="G1" s="104" t="s">
        <v>21</v>
      </c>
      <c r="H1" s="104" t="s">
        <v>22</v>
      </c>
      <c r="I1" s="105" t="s">
        <v>23</v>
      </c>
    </row>
    <row r="2" spans="1:9" ht="18">
      <c r="A2" s="110">
        <v>2</v>
      </c>
      <c r="B2" s="111" t="str">
        <f>+Vstup!B3</f>
        <v>Škultéty Radek</v>
      </c>
      <c r="C2" s="112" t="str">
        <f>+Vstup!C3</f>
        <v>Blackie</v>
      </c>
      <c r="D2" s="112" t="str">
        <f>+Vstup!D3</f>
        <v>Border collie</v>
      </c>
      <c r="E2" s="113" t="str">
        <f>+Vstup!E3</f>
        <v>OB1</v>
      </c>
      <c r="F2" s="114" t="str">
        <f>+Vstup!$I$2</f>
        <v>3. MČR, Praha</v>
      </c>
      <c r="G2" s="145">
        <v>1</v>
      </c>
      <c r="H2" s="115">
        <f>+'02'!$D$14</f>
        <v>294.25</v>
      </c>
      <c r="I2" s="115" t="str">
        <f>+'02'!$G$14</f>
        <v>Výborný</v>
      </c>
    </row>
    <row r="3" spans="1:9" ht="13.5" customHeight="1">
      <c r="A3" s="116">
        <v>6</v>
      </c>
      <c r="B3" s="117" t="str">
        <f>+Vstup!B7</f>
        <v>Dvořáková Lucie</v>
      </c>
      <c r="C3" s="118" t="str">
        <f>+Vstup!C7</f>
        <v>Answer by Ask Bohemia Patrix</v>
      </c>
      <c r="D3" s="118" t="str">
        <f>+Vstup!D7</f>
        <v>Border collie</v>
      </c>
      <c r="E3" s="119" t="str">
        <f>+Vstup!E7</f>
        <v>OB1</v>
      </c>
      <c r="F3" s="120" t="str">
        <f>+Vstup!$I$2</f>
        <v>3. MČR, Praha</v>
      </c>
      <c r="G3" s="146">
        <v>2</v>
      </c>
      <c r="H3" s="120">
        <f>+'06'!$D$14</f>
        <v>261.5</v>
      </c>
      <c r="I3" s="120" t="str">
        <f>+'06'!$G$14</f>
        <v>Výborný</v>
      </c>
    </row>
    <row r="4" spans="1:9" ht="15">
      <c r="A4" s="116">
        <v>10</v>
      </c>
      <c r="B4" s="117" t="str">
        <f>+Vstup!B11</f>
        <v>Vojkovská Kristýna</v>
      </c>
      <c r="C4" s="118" t="str">
        <f>+Vstup!C11</f>
        <v>Never Never land Va Va Voom</v>
      </c>
      <c r="D4" s="118" t="str">
        <f>+Vstup!D11</f>
        <v>Border collie</v>
      </c>
      <c r="E4" s="119" t="str">
        <f>+Vstup!E11</f>
        <v>OB1</v>
      </c>
      <c r="F4" s="120" t="str">
        <f>+Vstup!$I$2</f>
        <v>3. MČR, Praha</v>
      </c>
      <c r="G4" s="147">
        <v>3</v>
      </c>
      <c r="H4" s="120">
        <f>+'10'!$D$14</f>
        <v>252.5</v>
      </c>
      <c r="I4" s="120" t="str">
        <f>+'10'!$G$14</f>
        <v>Velmi dobrý</v>
      </c>
    </row>
    <row r="5" spans="1:9" ht="15">
      <c r="A5" s="116">
        <v>4</v>
      </c>
      <c r="B5" s="117" t="str">
        <f>+Vstup!B5</f>
        <v>Peierová Jitka</v>
      </c>
      <c r="C5" s="118" t="str">
        <f>+Vstup!C5</f>
        <v>Dancer von der Herbordsburg</v>
      </c>
      <c r="D5" s="118" t="str">
        <f>+Vstup!D5</f>
        <v>Pudl</v>
      </c>
      <c r="E5" s="119" t="str">
        <f>+Vstup!E5</f>
        <v>OB1</v>
      </c>
      <c r="F5" s="120" t="str">
        <f>+Vstup!$I$2</f>
        <v>3. MČR, Praha</v>
      </c>
      <c r="G5" s="121">
        <v>4</v>
      </c>
      <c r="H5" s="120">
        <f>+'04'!$D$14</f>
        <v>243.75</v>
      </c>
      <c r="I5" s="120" t="str">
        <f>+'04'!$G$14</f>
        <v>Velmi dobrý</v>
      </c>
    </row>
    <row r="6" spans="1:9" ht="15">
      <c r="A6" s="116">
        <v>1</v>
      </c>
      <c r="B6" s="117" t="str">
        <f>+Vstup!B2</f>
        <v>Zimová Denisa Bc.</v>
      </c>
      <c r="C6" s="118" t="str">
        <f>+Vstup!C2</f>
        <v>Bellissimé z Dorky</v>
      </c>
      <c r="D6" s="118" t="str">
        <f>+Vstup!D2</f>
        <v>Beauceron</v>
      </c>
      <c r="E6" s="119" t="str">
        <f>+Vstup!E2</f>
        <v>OB1</v>
      </c>
      <c r="F6" s="120" t="str">
        <f>+Vstup!$I$2</f>
        <v>3. MČR, Praha</v>
      </c>
      <c r="G6" s="121">
        <v>5</v>
      </c>
      <c r="H6" s="120">
        <f>+'01'!$D$14</f>
        <v>241.5</v>
      </c>
      <c r="I6" s="120" t="str">
        <f>+'01'!$G$14</f>
        <v>Velmi dobrý</v>
      </c>
    </row>
    <row r="7" spans="1:9" ht="15">
      <c r="A7" s="116">
        <v>11</v>
      </c>
      <c r="B7" s="117" t="str">
        <f>+Vstup!B12</f>
        <v>Drbošalová Petra</v>
      </c>
      <c r="C7" s="118" t="str">
        <f>+Vstup!C12</f>
        <v>Atomic Flash Koryfej</v>
      </c>
      <c r="D7" s="118" t="str">
        <f>+Vstup!D12</f>
        <v>Border collie</v>
      </c>
      <c r="E7" s="119" t="str">
        <f>+Vstup!E12</f>
        <v>OB1</v>
      </c>
      <c r="F7" s="120" t="str">
        <f>+Vstup!$I$2</f>
        <v>3. MČR, Praha</v>
      </c>
      <c r="G7" s="121">
        <v>6</v>
      </c>
      <c r="H7" s="120">
        <f>+'11'!$D$14</f>
        <v>229.75</v>
      </c>
      <c r="I7" s="120" t="str">
        <f>+'11'!$G$14</f>
        <v>Velmi dobrý</v>
      </c>
    </row>
    <row r="8" spans="1:9" ht="15">
      <c r="A8" s="116">
        <v>8</v>
      </c>
      <c r="B8" s="117" t="str">
        <f>+Vstup!B9</f>
        <v>Švagerová Silvie</v>
      </c>
      <c r="C8" s="118" t="str">
        <f>+Vstup!C9</f>
        <v>Armijan black z Hradu Grabštejna</v>
      </c>
      <c r="D8" s="118" t="str">
        <f>+Vstup!D9</f>
        <v>Královský pudl</v>
      </c>
      <c r="E8" s="119" t="str">
        <f>+Vstup!E9</f>
        <v>OB1</v>
      </c>
      <c r="F8" s="120" t="str">
        <f>+Vstup!$I$2</f>
        <v>3. MČR, Praha</v>
      </c>
      <c r="G8" s="121">
        <v>7</v>
      </c>
      <c r="H8" s="120">
        <f>+'08'!$D$14</f>
        <v>223.75</v>
      </c>
      <c r="I8" s="120" t="str">
        <f>+'08'!$G$14</f>
        <v>Dobrý</v>
      </c>
    </row>
    <row r="9" spans="1:9" ht="15">
      <c r="A9" s="116">
        <v>13</v>
      </c>
      <c r="B9" s="117" t="str">
        <f>+Vstup!B14</f>
        <v>Otáhalová Michaela</v>
      </c>
      <c r="C9" s="118" t="str">
        <f>+Vstup!C14</f>
        <v>Enrique de Fuentes Wapini von Folge</v>
      </c>
      <c r="D9" s="118" t="str">
        <f>+Vstup!D14</f>
        <v>Holandský ovčák</v>
      </c>
      <c r="E9" s="119" t="str">
        <f>+Vstup!E14</f>
        <v>OB1</v>
      </c>
      <c r="F9" s="120" t="str">
        <f>+Vstup!$I$2</f>
        <v>3. MČR, Praha</v>
      </c>
      <c r="G9" s="121">
        <v>8</v>
      </c>
      <c r="H9" s="120">
        <f>+'13'!$D$14</f>
        <v>221.25</v>
      </c>
      <c r="I9" s="120" t="str">
        <f>+'13'!$G$14</f>
        <v>Dobrý</v>
      </c>
    </row>
    <row r="10" spans="1:9" ht="15">
      <c r="A10" s="116">
        <v>5</v>
      </c>
      <c r="B10" s="117" t="str">
        <f>+Vstup!B6</f>
        <v xml:space="preserve"> Jindrová Eva</v>
      </c>
      <c r="C10" s="118" t="str">
        <f>+Vstup!C6</f>
        <v>Banji Star z Ranče Montara</v>
      </c>
      <c r="D10" s="118" t="str">
        <f>+Vstup!D6</f>
        <v>Bílý švýcarský ovčák</v>
      </c>
      <c r="E10" s="119" t="str">
        <f>+Vstup!E6</f>
        <v>OB1</v>
      </c>
      <c r="F10" s="120" t="str">
        <f>+Vstup!$I$2</f>
        <v>3. MČR, Praha</v>
      </c>
      <c r="G10" s="121">
        <v>9</v>
      </c>
      <c r="H10" s="120">
        <f>+'05'!$D$14</f>
        <v>220.75</v>
      </c>
      <c r="I10" s="120" t="str">
        <f>+'05'!$G$14</f>
        <v>Dobrý</v>
      </c>
    </row>
    <row r="11" spans="1:9" ht="15">
      <c r="A11" s="116">
        <v>14</v>
      </c>
      <c r="B11" s="117" t="str">
        <f>+Vstup!B15</f>
        <v>Podešťová Martina Ing.</v>
      </c>
      <c r="C11" s="118" t="str">
        <f>+Vstup!C15</f>
        <v>Arwen forever Free</v>
      </c>
      <c r="D11" s="118" t="str">
        <f>+Vstup!D15</f>
        <v>Border collie</v>
      </c>
      <c r="E11" s="119" t="str">
        <f>+Vstup!E15</f>
        <v>OB1</v>
      </c>
      <c r="F11" s="120" t="str">
        <f>+Vstup!$I$2</f>
        <v>3. MČR, Praha</v>
      </c>
      <c r="G11" s="121">
        <v>10</v>
      </c>
      <c r="H11" s="120">
        <f>+'14'!$D$14</f>
        <v>203.5</v>
      </c>
      <c r="I11" s="120" t="str">
        <f>+'14'!$G$14</f>
        <v>Dobrý</v>
      </c>
    </row>
    <row r="12" spans="1:9" ht="15">
      <c r="A12" s="116">
        <v>9</v>
      </c>
      <c r="B12" s="117" t="str">
        <f>+Vstup!B10</f>
        <v>Spudilová Radka</v>
      </c>
      <c r="C12" s="118" t="str">
        <f>+Vstup!C10</f>
        <v>Morda</v>
      </c>
      <c r="D12" s="118" t="str">
        <f>+Vstup!D10</f>
        <v>Kříženec</v>
      </c>
      <c r="E12" s="119" t="str">
        <f>+Vstup!E10</f>
        <v>OB1</v>
      </c>
      <c r="F12" s="120" t="str">
        <f>+Vstup!$I$2</f>
        <v>3. MČR, Praha</v>
      </c>
      <c r="G12" s="121">
        <v>11</v>
      </c>
      <c r="H12" s="120">
        <f>+'09'!$D$14</f>
        <v>175</v>
      </c>
      <c r="I12" s="120" t="str">
        <f>+'09'!$G$14</f>
        <v>Nehodnocen</v>
      </c>
    </row>
    <row r="13" spans="1:9" ht="15">
      <c r="A13" s="116">
        <v>3</v>
      </c>
      <c r="B13" s="117" t="str">
        <f>+Vstup!B4</f>
        <v>Staropražská Hana</v>
      </c>
      <c r="C13" s="118" t="str">
        <f>+Vstup!C4</f>
        <v>Kassandra Halit Paša</v>
      </c>
      <c r="D13" s="118" t="str">
        <f>+Vstup!D4</f>
        <v>Dobrman</v>
      </c>
      <c r="E13" s="119" t="str">
        <f>+Vstup!E4</f>
        <v>OB1</v>
      </c>
      <c r="F13" s="120" t="str">
        <f>+Vstup!$I$2</f>
        <v>3. MČR, Praha</v>
      </c>
      <c r="G13" s="121">
        <v>12</v>
      </c>
      <c r="H13" s="120">
        <f>+'03'!$D$14</f>
        <v>170.25</v>
      </c>
      <c r="I13" s="120" t="str">
        <f>+'03'!$G$14</f>
        <v>Nehodnocen</v>
      </c>
    </row>
    <row r="14" spans="1:9" ht="15">
      <c r="A14" s="116">
        <v>12</v>
      </c>
      <c r="B14" s="117" t="str">
        <f>+Vstup!B13</f>
        <v>Ajmová Lenka</v>
      </c>
      <c r="C14" s="118" t="str">
        <f>+Vstup!C13</f>
        <v>Mighty´s Spring Meadow Beatrix Lady</v>
      </c>
      <c r="D14" s="118" t="str">
        <f>+Vstup!D13</f>
        <v>Krátkosrstá kolie</v>
      </c>
      <c r="E14" s="119" t="str">
        <f>+Vstup!E13</f>
        <v>OB1</v>
      </c>
      <c r="F14" s="120" t="str">
        <f>+Vstup!$I$2</f>
        <v>3. MČR, Praha</v>
      </c>
      <c r="G14" s="121">
        <v>13</v>
      </c>
      <c r="H14" s="120">
        <f>+'12'!$D$14</f>
        <v>168.75</v>
      </c>
      <c r="I14" s="120" t="str">
        <f>+'12'!$G$14</f>
        <v>Nehodnocen</v>
      </c>
    </row>
    <row r="15" spans="1:9" ht="15.75" thickBot="1">
      <c r="A15" s="122">
        <v>7</v>
      </c>
      <c r="B15" s="123" t="str">
        <f>+Vstup!B8</f>
        <v>Lexová Jana</v>
      </c>
      <c r="C15" s="124" t="str">
        <f>+Vstup!C8</f>
        <v>Fred</v>
      </c>
      <c r="D15" s="124" t="str">
        <f>+Vstup!D8</f>
        <v>Labrador</v>
      </c>
      <c r="E15" s="125" t="str">
        <f>+Vstup!E8</f>
        <v>OB1</v>
      </c>
      <c r="F15" s="126" t="str">
        <f>+Vstup!$I$2</f>
        <v>3. MČR, Praha</v>
      </c>
      <c r="G15" s="127">
        <v>14</v>
      </c>
      <c r="H15" s="126">
        <f>+'07'!$D$14</f>
        <v>144.75</v>
      </c>
      <c r="I15" s="126" t="str">
        <f>+'07'!$G$14</f>
        <v>Nehodnocen</v>
      </c>
    </row>
    <row r="16" spans="1:9" ht="18">
      <c r="A16" s="140">
        <v>15</v>
      </c>
      <c r="B16" s="141" t="str">
        <f>+Vstup!B16</f>
        <v>Vojkovská Kristýna</v>
      </c>
      <c r="C16" s="142" t="str">
        <f>+Vstup!C16</f>
        <v>Terry</v>
      </c>
      <c r="D16" s="142" t="str">
        <f>+Vstup!D16</f>
        <v>Border collie</v>
      </c>
      <c r="E16" s="143" t="str">
        <f>+Vstup!E16</f>
        <v>OB2</v>
      </c>
      <c r="F16" s="144" t="str">
        <f>+Vstup!$I$2</f>
        <v>3. MČR, Praha</v>
      </c>
      <c r="G16" s="148">
        <v>1</v>
      </c>
      <c r="H16" s="144">
        <f>+'15'!$D$14</f>
        <v>248.25</v>
      </c>
      <c r="I16" s="144" t="str">
        <f>+'15'!$G$14</f>
        <v>Velmi dobrý</v>
      </c>
    </row>
    <row r="17" spans="1:9" ht="15.75">
      <c r="A17" s="128">
        <v>18</v>
      </c>
      <c r="B17" s="129" t="str">
        <f>+Vstup!B19</f>
        <v>Stádníková Zuzana</v>
      </c>
      <c r="C17" s="130" t="str">
        <f>+Vstup!C19</f>
        <v>Danae do Kapsy (Cassie)</v>
      </c>
      <c r="D17" s="130" t="str">
        <f>+Vstup!D19</f>
        <v>Kavalír KChŠ</v>
      </c>
      <c r="E17" s="131" t="str">
        <f>+Vstup!E19</f>
        <v>OB2</v>
      </c>
      <c r="F17" s="132" t="str">
        <f>+Vstup!$I$2</f>
        <v>3. MČR, Praha</v>
      </c>
      <c r="G17" s="149">
        <v>2</v>
      </c>
      <c r="H17" s="132">
        <f>+'18'!$D$14</f>
        <v>236</v>
      </c>
      <c r="I17" s="132" t="str">
        <f>+'18'!$G$14</f>
        <v>Velmi dobrý</v>
      </c>
    </row>
    <row r="18" spans="1:9" ht="15">
      <c r="A18" s="128">
        <v>16</v>
      </c>
      <c r="B18" s="129" t="str">
        <f>+Vstup!B17</f>
        <v>Pavlů Marek</v>
      </c>
      <c r="C18" s="130" t="str">
        <f>+Vstup!C17</f>
        <v>All My Life Kiaora</v>
      </c>
      <c r="D18" s="130" t="str">
        <f>+Vstup!D17</f>
        <v>Bearded kolie</v>
      </c>
      <c r="E18" s="131" t="str">
        <f>+Vstup!E17</f>
        <v>OB2</v>
      </c>
      <c r="F18" s="132" t="str">
        <f>+Vstup!$I$2</f>
        <v>3. MČR, Praha</v>
      </c>
      <c r="G18" s="150">
        <v>3</v>
      </c>
      <c r="H18" s="132">
        <f>+'16'!$D$14</f>
        <v>231</v>
      </c>
      <c r="I18" s="132" t="str">
        <f>+'16'!$G$14</f>
        <v>Velmi dobrý</v>
      </c>
    </row>
    <row r="19" spans="1:9" ht="15">
      <c r="A19" s="128">
        <v>19</v>
      </c>
      <c r="B19" s="129" t="str">
        <f>+Vstup!B20</f>
        <v>Krejčiříková Zuzana</v>
      </c>
      <c r="C19" s="130" t="str">
        <f>+Vstup!C20</f>
        <v>Nella</v>
      </c>
      <c r="D19" s="130" t="str">
        <f>+Vstup!D20</f>
        <v>Kříženec</v>
      </c>
      <c r="E19" s="131" t="str">
        <f>+Vstup!E20</f>
        <v>OB2</v>
      </c>
      <c r="F19" s="132" t="str">
        <f>+Vstup!$I$2</f>
        <v>3. MČR, Praha</v>
      </c>
      <c r="G19" s="133">
        <v>4</v>
      </c>
      <c r="H19" s="132">
        <f>+'19'!$D$14</f>
        <v>158</v>
      </c>
      <c r="I19" s="132" t="str">
        <f>+'19'!$G$14</f>
        <v>Nehodnocen</v>
      </c>
    </row>
    <row r="20" spans="1:9" ht="15.75" thickBot="1">
      <c r="A20" s="134">
        <v>17</v>
      </c>
      <c r="B20" s="135" t="str">
        <f>+Vstup!B18</f>
        <v>Škrdová Kateřina</v>
      </c>
      <c r="C20" s="136" t="str">
        <f>+Vstup!C18</f>
        <v>Arctic Moon Z Ohromujícího světa</v>
      </c>
      <c r="D20" s="136" t="str">
        <f>+Vstup!D18</f>
        <v>Border collie</v>
      </c>
      <c r="E20" s="137" t="str">
        <f>+Vstup!E18</f>
        <v>OB2</v>
      </c>
      <c r="F20" s="138" t="str">
        <f>+Vstup!$I$2</f>
        <v>3. MČR, Praha</v>
      </c>
      <c r="G20" s="139">
        <v>5</v>
      </c>
      <c r="H20" s="138">
        <f>+'17'!$D$14</f>
        <v>115.5</v>
      </c>
      <c r="I20" s="138" t="str">
        <f>+'17'!$G$14</f>
        <v>Diskvalifikace</v>
      </c>
    </row>
  </sheetData>
  <sheetProtection password="CA6F" sheet="1"/>
  <phoneticPr fontId="1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Header xml:space="preserve">&amp;C&amp;"Arial,Tučné"&amp;26Výsledková listina OBEDIENCE CZ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E24" sqref="E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40488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+Vstup!B19</f>
        <v>Stádníková Zuzana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+Vstup!C19</f>
        <v>Danae do Kapsy (Cassie)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+Vstup!D19</f>
        <v>Kavalír KChŠ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+Vstup!E19</f>
        <v>OB2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Iveta Skalická</v>
      </c>
      <c r="D10" s="153" t="s">
        <v>53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Lucia Stemmerová</v>
      </c>
      <c r="D11" s="154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Iva Paboučková</v>
      </c>
      <c r="D12" s="155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236</v>
      </c>
      <c r="E14" s="88" t="s">
        <v>46</v>
      </c>
      <c r="F14" s="89"/>
      <c r="G14" s="82" t="str">
        <f>IF(G26&gt;256.99,"Výborný",IF(G26&gt;224.99,"Velmi dobrý",IF(G26&gt;191.99,"Dobrý",IF(G26&lt;192,"Nehodnocen"))))</f>
        <v>Velmi dobrý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10</v>
      </c>
      <c r="E16" s="24">
        <v>9</v>
      </c>
      <c r="F16" s="6">
        <v>3</v>
      </c>
      <c r="G16" s="52">
        <f>(H16*F16)</f>
        <v>28.5</v>
      </c>
      <c r="H16" s="36">
        <f>IF(D16=0,E16*2,D16+E16)/2</f>
        <v>9.5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8</v>
      </c>
      <c r="E17" s="24">
        <v>7.5</v>
      </c>
      <c r="F17" s="1">
        <v>2</v>
      </c>
      <c r="G17" s="52">
        <f t="shared" ref="G17:G25" si="0">(H17*F17)</f>
        <v>15.5</v>
      </c>
      <c r="H17" s="36">
        <f t="shared" ref="H17:H25" si="1">IF(D17=0,E17*2,D17+E17)/2</f>
        <v>7.75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5</v>
      </c>
      <c r="E18" s="24">
        <v>5</v>
      </c>
      <c r="F18" s="1">
        <v>3</v>
      </c>
      <c r="G18" s="52">
        <f t="shared" si="0"/>
        <v>15</v>
      </c>
      <c r="H18" s="36">
        <f t="shared" si="1"/>
        <v>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9</v>
      </c>
      <c r="E19" s="24">
        <v>8.5</v>
      </c>
      <c r="F19" s="1">
        <v>4</v>
      </c>
      <c r="G19" s="52">
        <f t="shared" si="0"/>
        <v>35</v>
      </c>
      <c r="H19" s="36">
        <f t="shared" si="1"/>
        <v>8.75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9</v>
      </c>
      <c r="E20" s="24">
        <v>9.5</v>
      </c>
      <c r="F20" s="1">
        <v>3</v>
      </c>
      <c r="G20" s="52">
        <f t="shared" si="0"/>
        <v>27.75</v>
      </c>
      <c r="H20" s="36">
        <f t="shared" si="1"/>
        <v>9.25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9</v>
      </c>
      <c r="E21" s="24">
        <v>9</v>
      </c>
      <c r="F21" s="1">
        <v>3</v>
      </c>
      <c r="G21" s="52">
        <f t="shared" si="0"/>
        <v>27</v>
      </c>
      <c r="H21" s="36">
        <f t="shared" si="1"/>
        <v>9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6</v>
      </c>
      <c r="E22" s="24">
        <v>6</v>
      </c>
      <c r="F22" s="1">
        <v>4</v>
      </c>
      <c r="G22" s="52">
        <f t="shared" si="0"/>
        <v>24</v>
      </c>
      <c r="H22" s="36">
        <f t="shared" si="1"/>
        <v>6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7.5</v>
      </c>
      <c r="E23" s="24">
        <v>8</v>
      </c>
      <c r="F23" s="1">
        <v>3</v>
      </c>
      <c r="G23" s="52">
        <f t="shared" si="0"/>
        <v>23.25</v>
      </c>
      <c r="H23" s="36">
        <f t="shared" si="1"/>
        <v>7.75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10</v>
      </c>
      <c r="E24" s="24">
        <v>10</v>
      </c>
      <c r="F24" s="1">
        <v>3</v>
      </c>
      <c r="G24" s="52">
        <f t="shared" si="0"/>
        <v>30</v>
      </c>
      <c r="H24" s="36">
        <f t="shared" si="1"/>
        <v>10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5</v>
      </c>
      <c r="E25" s="24">
        <v>0</v>
      </c>
      <c r="F25" s="7">
        <v>4</v>
      </c>
      <c r="G25" s="52">
        <f t="shared" si="0"/>
        <v>10</v>
      </c>
      <c r="H25" s="36">
        <f t="shared" si="1"/>
        <v>2.5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236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 objects="1" scenarios="1"/>
  <mergeCells count="1">
    <mergeCell ref="D10:D12"/>
  </mergeCells>
  <phoneticPr fontId="8" type="noConversion"/>
  <pageMargins left="0.78740157499999996" right="0.78740157499999996" top="0.984251969" bottom="0.76" header="0.4921259845" footer="0.4921259845"/>
  <pageSetup paperSize="9" orientation="landscape" horizontalDpi="4294967294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E19" sqref="E19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40488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+Vstup!B20</f>
        <v>Krejčiříková Zuzana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+Vstup!C20</f>
        <v>Nella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+Vstup!D20</f>
        <v>Kříženec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+Vstup!E20</f>
        <v>OB2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Iveta Skalická</v>
      </c>
      <c r="D10" s="153" t="s">
        <v>53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Lucia Stemmerová</v>
      </c>
      <c r="D11" s="154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Iva Paboučková</v>
      </c>
      <c r="D12" s="155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158</v>
      </c>
      <c r="E14" s="88" t="s">
        <v>46</v>
      </c>
      <c r="F14" s="89"/>
      <c r="G14" s="82" t="str">
        <f>IF(G26&gt;256.99,"Výborný",IF(G26&gt;224.99,"Velmi dobrý",IF(G26&gt;191.99,"Dobrý",IF(G26&lt;192,"Nehodnocen"))))</f>
        <v>Nehodnocen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0</v>
      </c>
      <c r="E16" s="24">
        <v>0</v>
      </c>
      <c r="F16" s="6">
        <v>3</v>
      </c>
      <c r="G16" s="52">
        <f>(H16*F16)</f>
        <v>0</v>
      </c>
      <c r="H16" s="36">
        <f>IF(D16=0,E16*2,D16+E16)/2</f>
        <v>0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7.5</v>
      </c>
      <c r="E17" s="24">
        <v>6.5</v>
      </c>
      <c r="F17" s="1">
        <v>2</v>
      </c>
      <c r="G17" s="52">
        <f t="shared" ref="G17:G25" si="0">(H17*F17)</f>
        <v>14</v>
      </c>
      <c r="H17" s="36">
        <f t="shared" ref="H17:H25" si="1">IF(D17=0,E17*2,D17+E17)/2</f>
        <v>7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5</v>
      </c>
      <c r="E18" s="24">
        <v>5</v>
      </c>
      <c r="F18" s="1">
        <v>3</v>
      </c>
      <c r="G18" s="52">
        <f t="shared" si="0"/>
        <v>15</v>
      </c>
      <c r="H18" s="36">
        <f t="shared" si="1"/>
        <v>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9.5</v>
      </c>
      <c r="E19" s="24">
        <v>9.5</v>
      </c>
      <c r="F19" s="1">
        <v>4</v>
      </c>
      <c r="G19" s="52">
        <f t="shared" si="0"/>
        <v>38</v>
      </c>
      <c r="H19" s="36">
        <f t="shared" si="1"/>
        <v>9.5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8</v>
      </c>
      <c r="E20" s="24">
        <v>8</v>
      </c>
      <c r="F20" s="1">
        <v>3</v>
      </c>
      <c r="G20" s="52">
        <f t="shared" si="0"/>
        <v>24</v>
      </c>
      <c r="H20" s="36">
        <f t="shared" si="1"/>
        <v>8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0</v>
      </c>
      <c r="E21" s="24">
        <v>0</v>
      </c>
      <c r="F21" s="1">
        <v>3</v>
      </c>
      <c r="G21" s="52">
        <f t="shared" si="0"/>
        <v>0</v>
      </c>
      <c r="H21" s="36">
        <f t="shared" si="1"/>
        <v>0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8.5</v>
      </c>
      <c r="E22" s="24">
        <v>8</v>
      </c>
      <c r="F22" s="1">
        <v>4</v>
      </c>
      <c r="G22" s="52">
        <f t="shared" si="0"/>
        <v>33</v>
      </c>
      <c r="H22" s="36">
        <f t="shared" si="1"/>
        <v>8.25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0</v>
      </c>
      <c r="E23" s="24">
        <v>0</v>
      </c>
      <c r="F23" s="1">
        <v>3</v>
      </c>
      <c r="G23" s="52">
        <f t="shared" si="0"/>
        <v>0</v>
      </c>
      <c r="H23" s="36">
        <f t="shared" si="1"/>
        <v>0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0</v>
      </c>
      <c r="E24" s="24">
        <v>0</v>
      </c>
      <c r="F24" s="1">
        <v>3</v>
      </c>
      <c r="G24" s="52">
        <f t="shared" si="0"/>
        <v>0</v>
      </c>
      <c r="H24" s="36">
        <f t="shared" si="1"/>
        <v>0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8.5</v>
      </c>
      <c r="E25" s="24">
        <v>8.5</v>
      </c>
      <c r="F25" s="7">
        <v>4</v>
      </c>
      <c r="G25" s="52">
        <f t="shared" si="0"/>
        <v>34</v>
      </c>
      <c r="H25" s="36">
        <f t="shared" si="1"/>
        <v>8.5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158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 objects="1" scenarios="1"/>
  <mergeCells count="1">
    <mergeCell ref="D10:D12"/>
  </mergeCells>
  <phoneticPr fontId="8" type="noConversion"/>
  <pageMargins left="0.78740157499999996" right="0.78740157499999996" top="0.984251969" bottom="0.78" header="0.4921259845" footer="0.4921259845"/>
  <pageSetup paperSize="9" orientation="landscape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  <pageSetUpPr autoPageBreaks="0"/>
  </sheetPr>
  <dimension ref="A1:I35"/>
  <sheetViews>
    <sheetView showGridLines="0" workbookViewId="0">
      <selection activeCell="D26" sqref="D2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16.140625" hidden="1" customWidth="1"/>
    <col min="9" max="9" width="16.140625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40488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+Vstup!B2</f>
        <v>Zimová Denisa Bc.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+Vstup!C2</f>
        <v>Bellissimé z Dorky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+Vstup!D2</f>
        <v>Beauceron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+Vstup!E2</f>
        <v>OB1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Iveta Skalická</v>
      </c>
      <c r="D10" s="153" t="s">
        <v>53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Lucia Stemmerová</v>
      </c>
      <c r="D11" s="154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Iva Paboučková</v>
      </c>
      <c r="D12" s="155"/>
      <c r="E12" s="79" t="s">
        <v>14</v>
      </c>
      <c r="F12" s="80"/>
      <c r="G12" s="81" t="s">
        <v>31</v>
      </c>
      <c r="H12" s="3"/>
      <c r="I12" s="33"/>
    </row>
    <row r="13" spans="1:9" ht="20.25">
      <c r="A13" s="107"/>
      <c r="B13" s="108"/>
      <c r="C13" s="109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241.5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Velmi dobrý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0</v>
      </c>
      <c r="E16" s="24">
        <v>0</v>
      </c>
      <c r="F16" s="6">
        <v>3</v>
      </c>
      <c r="G16" s="52">
        <f>(H16*F16)</f>
        <v>0</v>
      </c>
      <c r="H16" s="36">
        <f>IF(D16=0,E16*2,D16+E16)/2</f>
        <v>0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9.5</v>
      </c>
      <c r="E17" s="24">
        <v>9.5</v>
      </c>
      <c r="F17" s="1">
        <v>2</v>
      </c>
      <c r="G17" s="52">
        <f t="shared" ref="G17:G25" si="0">(H17*F17)</f>
        <v>19</v>
      </c>
      <c r="H17" s="36">
        <f t="shared" ref="H17:H25" si="1">IF(D17=0,E17*2,D17+E17)/2</f>
        <v>9.5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8.5</v>
      </c>
      <c r="E18" s="24">
        <v>9</v>
      </c>
      <c r="F18" s="1">
        <v>3</v>
      </c>
      <c r="G18" s="52">
        <f t="shared" si="0"/>
        <v>26.25</v>
      </c>
      <c r="H18" s="36">
        <f t="shared" si="1"/>
        <v>8.75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10</v>
      </c>
      <c r="E19" s="24">
        <v>10</v>
      </c>
      <c r="F19" s="1">
        <v>4</v>
      </c>
      <c r="G19" s="52">
        <f t="shared" si="0"/>
        <v>40</v>
      </c>
      <c r="H19" s="36">
        <f t="shared" si="1"/>
        <v>10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9</v>
      </c>
      <c r="E20" s="24">
        <v>8.5</v>
      </c>
      <c r="F20" s="1">
        <v>3</v>
      </c>
      <c r="G20" s="52">
        <f t="shared" si="0"/>
        <v>26.25</v>
      </c>
      <c r="H20" s="36">
        <f t="shared" si="1"/>
        <v>8.75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7</v>
      </c>
      <c r="E21" s="24">
        <v>6</v>
      </c>
      <c r="F21" s="1">
        <v>3</v>
      </c>
      <c r="G21" s="52">
        <f t="shared" si="0"/>
        <v>19.5</v>
      </c>
      <c r="H21" s="36">
        <f t="shared" si="1"/>
        <v>6.5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7.5</v>
      </c>
      <c r="E22" s="24">
        <v>8</v>
      </c>
      <c r="F22" s="1">
        <v>4</v>
      </c>
      <c r="G22" s="52">
        <f t="shared" si="0"/>
        <v>31</v>
      </c>
      <c r="H22" s="36">
        <f t="shared" si="1"/>
        <v>7.75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7.5</v>
      </c>
      <c r="E23" s="24">
        <v>8</v>
      </c>
      <c r="F23" s="1">
        <v>3</v>
      </c>
      <c r="G23" s="52">
        <f t="shared" si="0"/>
        <v>23.25</v>
      </c>
      <c r="H23" s="36">
        <f t="shared" si="1"/>
        <v>7.75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7.5</v>
      </c>
      <c r="E24" s="24">
        <v>8</v>
      </c>
      <c r="F24" s="1">
        <v>3</v>
      </c>
      <c r="G24" s="52">
        <f t="shared" si="0"/>
        <v>23.25</v>
      </c>
      <c r="H24" s="36">
        <f t="shared" si="1"/>
        <v>7.75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8.5</v>
      </c>
      <c r="E25" s="24">
        <v>8</v>
      </c>
      <c r="F25" s="7">
        <v>4</v>
      </c>
      <c r="G25" s="52">
        <f t="shared" si="0"/>
        <v>33</v>
      </c>
      <c r="H25" s="36">
        <f t="shared" si="1"/>
        <v>8.25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241.5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&amp;C&amp;"Arial,Tučné"&amp;18Výsledkový list OBEDIENCE CZ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E16" sqref="E1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40488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+Vstup!B3</f>
        <v>Škultéty Radek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+Vstup!C3</f>
        <v>Blackie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+Vstup!D3</f>
        <v>Border collie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+Vstup!E3</f>
        <v>OB1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Iveta Skalická</v>
      </c>
      <c r="D10" s="153" t="s">
        <v>53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Lucia Stemmerová</v>
      </c>
      <c r="D11" s="154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Iva Paboučková</v>
      </c>
      <c r="D12" s="155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294.25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Výborný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10</v>
      </c>
      <c r="E16" s="24">
        <v>9.5</v>
      </c>
      <c r="F16" s="6">
        <v>3</v>
      </c>
      <c r="G16" s="52">
        <f>(H16*F16)</f>
        <v>29.25</v>
      </c>
      <c r="H16" s="36">
        <f>IF(D16=0,E16*2,D16+E16)/2</f>
        <v>9.75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8</v>
      </c>
      <c r="E17" s="24">
        <v>8</v>
      </c>
      <c r="F17" s="1">
        <v>2</v>
      </c>
      <c r="G17" s="52">
        <f t="shared" ref="G17:G25" si="0">(H17*F17)</f>
        <v>16</v>
      </c>
      <c r="H17" s="36">
        <f t="shared" ref="H17:H25" si="1">IF(D17=0,E17*2,D17+E17)/2</f>
        <v>8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8.5</v>
      </c>
      <c r="E18" s="24">
        <v>9</v>
      </c>
      <c r="F18" s="1">
        <v>3</v>
      </c>
      <c r="G18" s="52">
        <f t="shared" si="0"/>
        <v>26.25</v>
      </c>
      <c r="H18" s="36">
        <f t="shared" si="1"/>
        <v>8.75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10</v>
      </c>
      <c r="E19" s="24">
        <v>10</v>
      </c>
      <c r="F19" s="1">
        <v>4</v>
      </c>
      <c r="G19" s="52">
        <f t="shared" si="0"/>
        <v>40</v>
      </c>
      <c r="H19" s="36">
        <f t="shared" si="1"/>
        <v>10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9.5</v>
      </c>
      <c r="E20" s="24">
        <v>8.5</v>
      </c>
      <c r="F20" s="1">
        <v>3</v>
      </c>
      <c r="G20" s="52">
        <f t="shared" si="0"/>
        <v>27</v>
      </c>
      <c r="H20" s="36">
        <f t="shared" si="1"/>
        <v>9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9.5</v>
      </c>
      <c r="E21" s="24">
        <v>9.5</v>
      </c>
      <c r="F21" s="1">
        <v>3</v>
      </c>
      <c r="G21" s="52">
        <f t="shared" si="0"/>
        <v>28.5</v>
      </c>
      <c r="H21" s="36">
        <f t="shared" si="1"/>
        <v>9.5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10</v>
      </c>
      <c r="E22" s="24">
        <v>10</v>
      </c>
      <c r="F22" s="1">
        <v>4</v>
      </c>
      <c r="G22" s="52">
        <f t="shared" si="0"/>
        <v>40</v>
      </c>
      <c r="H22" s="36">
        <f t="shared" si="1"/>
        <v>10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9</v>
      </c>
      <c r="E23" s="24">
        <v>8.5</v>
      </c>
      <c r="F23" s="1">
        <v>3</v>
      </c>
      <c r="G23" s="52">
        <f t="shared" si="0"/>
        <v>26.25</v>
      </c>
      <c r="H23" s="36">
        <f t="shared" si="1"/>
        <v>8.75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9.5</v>
      </c>
      <c r="E24" s="24">
        <v>8.5</v>
      </c>
      <c r="F24" s="1">
        <v>3</v>
      </c>
      <c r="G24" s="52">
        <f t="shared" si="0"/>
        <v>27</v>
      </c>
      <c r="H24" s="36">
        <f t="shared" si="1"/>
        <v>9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8.5</v>
      </c>
      <c r="E25" s="24">
        <v>8.5</v>
      </c>
      <c r="F25" s="7">
        <v>4</v>
      </c>
      <c r="G25" s="52">
        <f t="shared" si="0"/>
        <v>34</v>
      </c>
      <c r="H25" s="36">
        <f t="shared" si="1"/>
        <v>8.5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294.25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86" header="0.4921259845" footer="0.4921259845"/>
  <pageSetup paperSize="9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E25" sqref="E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40488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+Vstup!B4</f>
        <v>Staropražská Hana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+Vstup!C4</f>
        <v>Kassandra Halit Paša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+Vstup!D4</f>
        <v>Dobrman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+Vstup!E4</f>
        <v>OB1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Iveta Skalická</v>
      </c>
      <c r="D10" s="153" t="s">
        <v>53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Lucia Stemmerová</v>
      </c>
      <c r="D11" s="154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Iva Paboučková</v>
      </c>
      <c r="D12" s="155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170.25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Nehodnocen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6</v>
      </c>
      <c r="E16" s="24">
        <v>6</v>
      </c>
      <c r="F16" s="6">
        <v>3</v>
      </c>
      <c r="G16" s="52">
        <f>(H16*F16)</f>
        <v>18</v>
      </c>
      <c r="H16" s="36">
        <f>IF(D16=0,E16*2,D16+E16)/2</f>
        <v>6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7</v>
      </c>
      <c r="E17" s="24">
        <v>7</v>
      </c>
      <c r="F17" s="1">
        <v>2</v>
      </c>
      <c r="G17" s="52">
        <f t="shared" ref="G17:G25" si="0">(H17*F17)</f>
        <v>14</v>
      </c>
      <c r="H17" s="36">
        <f t="shared" ref="H17:H25" si="1">IF(D17=0,E17*2,D17+E17)/2</f>
        <v>7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7</v>
      </c>
      <c r="E18" s="24">
        <v>6</v>
      </c>
      <c r="F18" s="1">
        <v>3</v>
      </c>
      <c r="G18" s="52">
        <f t="shared" si="0"/>
        <v>19.5</v>
      </c>
      <c r="H18" s="36">
        <f t="shared" si="1"/>
        <v>6.5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10</v>
      </c>
      <c r="E19" s="24">
        <v>10</v>
      </c>
      <c r="F19" s="1">
        <v>4</v>
      </c>
      <c r="G19" s="52">
        <f t="shared" si="0"/>
        <v>40</v>
      </c>
      <c r="H19" s="36">
        <f t="shared" si="1"/>
        <v>10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9</v>
      </c>
      <c r="E20" s="24">
        <v>9</v>
      </c>
      <c r="F20" s="1">
        <v>3</v>
      </c>
      <c r="G20" s="52">
        <f t="shared" si="0"/>
        <v>27</v>
      </c>
      <c r="H20" s="36">
        <f t="shared" si="1"/>
        <v>9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5</v>
      </c>
      <c r="E21" s="24">
        <v>0</v>
      </c>
      <c r="F21" s="1">
        <v>3</v>
      </c>
      <c r="G21" s="52">
        <f t="shared" si="0"/>
        <v>7.5</v>
      </c>
      <c r="H21" s="36">
        <f t="shared" si="1"/>
        <v>2.5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0</v>
      </c>
      <c r="E22" s="24">
        <v>0</v>
      </c>
      <c r="F22" s="1">
        <v>4</v>
      </c>
      <c r="G22" s="52">
        <f t="shared" si="0"/>
        <v>0</v>
      </c>
      <c r="H22" s="36">
        <f t="shared" si="1"/>
        <v>0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7.5</v>
      </c>
      <c r="E23" s="24">
        <v>7.5</v>
      </c>
      <c r="F23" s="1">
        <v>3</v>
      </c>
      <c r="G23" s="52">
        <f t="shared" si="0"/>
        <v>22.5</v>
      </c>
      <c r="H23" s="36">
        <f t="shared" si="1"/>
        <v>7.5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7.5</v>
      </c>
      <c r="E24" s="24">
        <v>7</v>
      </c>
      <c r="F24" s="1">
        <v>3</v>
      </c>
      <c r="G24" s="52">
        <f t="shared" si="0"/>
        <v>21.75</v>
      </c>
      <c r="H24" s="36">
        <f t="shared" si="1"/>
        <v>7.25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0</v>
      </c>
      <c r="E25" s="24">
        <v>0</v>
      </c>
      <c r="F25" s="7">
        <v>4</v>
      </c>
      <c r="G25" s="52">
        <f t="shared" si="0"/>
        <v>0</v>
      </c>
      <c r="H25" s="36">
        <f t="shared" si="1"/>
        <v>0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170.25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84" header="0.4921259845" footer="0.4921259845"/>
  <pageSetup paperSize="9" orientation="landscape" horizontalDpi="4294967295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E24" sqref="E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40488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+Vstup!B5</f>
        <v>Peierová Jitka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+Vstup!C5</f>
        <v>Dancer von der Herbordsburg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+Vstup!D5</f>
        <v>Pudl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+Vstup!E5</f>
        <v>OB1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Iveta Skalická</v>
      </c>
      <c r="D10" s="153" t="s">
        <v>53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Lucia Stemmerová</v>
      </c>
      <c r="D11" s="154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Iva Paboučková</v>
      </c>
      <c r="D12" s="155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243.75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Velmi dobrý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10</v>
      </c>
      <c r="E16" s="24">
        <v>10</v>
      </c>
      <c r="F16" s="6">
        <v>3</v>
      </c>
      <c r="G16" s="52">
        <f>(H16*F16)</f>
        <v>30</v>
      </c>
      <c r="H16" s="36">
        <f>IF(D16=0,E16*2,D16+E16)/2</f>
        <v>10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8</v>
      </c>
      <c r="E17" s="24">
        <v>8</v>
      </c>
      <c r="F17" s="1">
        <v>2</v>
      </c>
      <c r="G17" s="52">
        <f t="shared" ref="G17:G25" si="0">(H17*F17)</f>
        <v>16</v>
      </c>
      <c r="H17" s="36">
        <f t="shared" ref="H17:H25" si="1">IF(D17=0,E17*2,D17+E17)/2</f>
        <v>8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6.5</v>
      </c>
      <c r="E18" s="24">
        <v>6.5</v>
      </c>
      <c r="F18" s="1">
        <v>3</v>
      </c>
      <c r="G18" s="52">
        <f t="shared" si="0"/>
        <v>19.5</v>
      </c>
      <c r="H18" s="36">
        <f t="shared" si="1"/>
        <v>6.5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7</v>
      </c>
      <c r="E19" s="24">
        <v>8</v>
      </c>
      <c r="F19" s="1">
        <v>4</v>
      </c>
      <c r="G19" s="52">
        <f t="shared" si="0"/>
        <v>30</v>
      </c>
      <c r="H19" s="36">
        <f t="shared" si="1"/>
        <v>7.5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6.5</v>
      </c>
      <c r="E20" s="24">
        <v>6</v>
      </c>
      <c r="F20" s="1">
        <v>3</v>
      </c>
      <c r="G20" s="52">
        <f t="shared" si="0"/>
        <v>18.75</v>
      </c>
      <c r="H20" s="36">
        <f t="shared" si="1"/>
        <v>6.25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7</v>
      </c>
      <c r="E21" s="24">
        <v>7</v>
      </c>
      <c r="F21" s="1">
        <v>3</v>
      </c>
      <c r="G21" s="52">
        <f t="shared" si="0"/>
        <v>21</v>
      </c>
      <c r="H21" s="36">
        <f t="shared" si="1"/>
        <v>7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10</v>
      </c>
      <c r="E22" s="24">
        <v>9.5</v>
      </c>
      <c r="F22" s="1">
        <v>4</v>
      </c>
      <c r="G22" s="52">
        <f t="shared" si="0"/>
        <v>39</v>
      </c>
      <c r="H22" s="36">
        <f t="shared" si="1"/>
        <v>9.75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8</v>
      </c>
      <c r="E23" s="24">
        <v>7</v>
      </c>
      <c r="F23" s="1">
        <v>3</v>
      </c>
      <c r="G23" s="52">
        <f t="shared" si="0"/>
        <v>22.5</v>
      </c>
      <c r="H23" s="36">
        <f t="shared" si="1"/>
        <v>7.5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9</v>
      </c>
      <c r="E24" s="24">
        <v>9</v>
      </c>
      <c r="F24" s="1">
        <v>3</v>
      </c>
      <c r="G24" s="52">
        <f t="shared" si="0"/>
        <v>27</v>
      </c>
      <c r="H24" s="36">
        <f t="shared" si="1"/>
        <v>9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5</v>
      </c>
      <c r="E25" s="24">
        <v>5</v>
      </c>
      <c r="F25" s="7">
        <v>4</v>
      </c>
      <c r="G25" s="52">
        <f t="shared" si="0"/>
        <v>20</v>
      </c>
      <c r="H25" s="36">
        <f t="shared" si="1"/>
        <v>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243.75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9" header="0.4921259845" footer="0.492125984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E24" sqref="E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40488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+Vstup!B6</f>
        <v xml:space="preserve"> Jindrová Eva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+Vstup!C6</f>
        <v>Banji Star z Ranče Montara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+Vstup!D6</f>
        <v>Bílý švýcarský ovčák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+Vstup!E6</f>
        <v>OB1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Iveta Skalická</v>
      </c>
      <c r="D10" s="153" t="s">
        <v>53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Lucia Stemmerová</v>
      </c>
      <c r="D11" s="154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Iva Paboučková</v>
      </c>
      <c r="D12" s="155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220.75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Dobrý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10</v>
      </c>
      <c r="E16" s="24">
        <v>10</v>
      </c>
      <c r="F16" s="6">
        <v>3</v>
      </c>
      <c r="G16" s="52">
        <f>(H16*F16)</f>
        <v>30</v>
      </c>
      <c r="H16" s="36">
        <f>IF(D16=0,E16*2,D16+E16)/2</f>
        <v>10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10</v>
      </c>
      <c r="E17" s="24">
        <v>10</v>
      </c>
      <c r="F17" s="1">
        <v>2</v>
      </c>
      <c r="G17" s="52">
        <f t="shared" ref="G17:G25" si="0">(H17*F17)</f>
        <v>20</v>
      </c>
      <c r="H17" s="36">
        <f t="shared" ref="H17:H25" si="1">IF(D17=0,E17*2,D17+E17)/2</f>
        <v>10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8.5</v>
      </c>
      <c r="E18" s="24">
        <v>8.5</v>
      </c>
      <c r="F18" s="1">
        <v>3</v>
      </c>
      <c r="G18" s="52">
        <f t="shared" si="0"/>
        <v>25.5</v>
      </c>
      <c r="H18" s="36">
        <f t="shared" si="1"/>
        <v>8.5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9</v>
      </c>
      <c r="E19" s="24">
        <v>9</v>
      </c>
      <c r="F19" s="1">
        <v>4</v>
      </c>
      <c r="G19" s="52">
        <f t="shared" si="0"/>
        <v>36</v>
      </c>
      <c r="H19" s="36">
        <f t="shared" si="1"/>
        <v>9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8</v>
      </c>
      <c r="E20" s="24">
        <v>8</v>
      </c>
      <c r="F20" s="1">
        <v>3</v>
      </c>
      <c r="G20" s="52">
        <f t="shared" si="0"/>
        <v>24</v>
      </c>
      <c r="H20" s="36">
        <f t="shared" si="1"/>
        <v>8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5</v>
      </c>
      <c r="E21" s="24">
        <v>5</v>
      </c>
      <c r="F21" s="1">
        <v>3</v>
      </c>
      <c r="G21" s="52">
        <f t="shared" si="0"/>
        <v>15</v>
      </c>
      <c r="H21" s="36">
        <f t="shared" si="1"/>
        <v>5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5.5</v>
      </c>
      <c r="E22" s="24">
        <v>5.5</v>
      </c>
      <c r="F22" s="1">
        <v>4</v>
      </c>
      <c r="G22" s="52">
        <f t="shared" si="0"/>
        <v>22</v>
      </c>
      <c r="H22" s="36">
        <f t="shared" si="1"/>
        <v>5.5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6.5</v>
      </c>
      <c r="E23" s="24">
        <v>7</v>
      </c>
      <c r="F23" s="1">
        <v>3</v>
      </c>
      <c r="G23" s="52">
        <f t="shared" si="0"/>
        <v>20.25</v>
      </c>
      <c r="H23" s="36">
        <f t="shared" si="1"/>
        <v>6.75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0</v>
      </c>
      <c r="E24" s="24">
        <v>0</v>
      </c>
      <c r="F24" s="1">
        <v>3</v>
      </c>
      <c r="G24" s="52">
        <f t="shared" si="0"/>
        <v>0</v>
      </c>
      <c r="H24" s="36">
        <f t="shared" si="1"/>
        <v>0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7</v>
      </c>
      <c r="E25" s="24">
        <v>7</v>
      </c>
      <c r="F25" s="7">
        <v>4</v>
      </c>
      <c r="G25" s="52">
        <f t="shared" si="0"/>
        <v>28</v>
      </c>
      <c r="H25" s="36">
        <f t="shared" si="1"/>
        <v>7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220.75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8" header="0.4921259845" footer="0.4921259845"/>
  <pageSetup paperSize="9" orientation="landscape" horizontalDpi="4294967294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E24" sqref="E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40488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+Vstup!B7</f>
        <v>Dvořáková Lucie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+Vstup!C7</f>
        <v>Answer by Ask Bohemia Patrix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+Vstup!D7</f>
        <v>Border collie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+Vstup!E7</f>
        <v>OB1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Iveta Skalická</v>
      </c>
      <c r="D10" s="153" t="s">
        <v>53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Lucia Stemmerová</v>
      </c>
      <c r="D11" s="154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Iva Paboučková</v>
      </c>
      <c r="D12" s="155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261.5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Výborný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9.5</v>
      </c>
      <c r="E16" s="24">
        <v>10</v>
      </c>
      <c r="F16" s="6">
        <v>3</v>
      </c>
      <c r="G16" s="52">
        <f>(H16*F16)</f>
        <v>29.25</v>
      </c>
      <c r="H16" s="36">
        <f>IF(D16=0,E16*2,D16+E16)/2</f>
        <v>9.75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10</v>
      </c>
      <c r="E17" s="24">
        <v>10</v>
      </c>
      <c r="F17" s="1">
        <v>2</v>
      </c>
      <c r="G17" s="52">
        <f t="shared" ref="G17:G25" si="0">(H17*F17)</f>
        <v>20</v>
      </c>
      <c r="H17" s="36">
        <f t="shared" ref="H17:H25" si="1">IF(D17=0,E17*2,D17+E17)/2</f>
        <v>10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8.5</v>
      </c>
      <c r="E18" s="24">
        <v>8</v>
      </c>
      <c r="F18" s="1">
        <v>3</v>
      </c>
      <c r="G18" s="52">
        <f t="shared" si="0"/>
        <v>24.75</v>
      </c>
      <c r="H18" s="36">
        <f t="shared" si="1"/>
        <v>8.25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9.5</v>
      </c>
      <c r="E19" s="24">
        <v>9.5</v>
      </c>
      <c r="F19" s="1">
        <v>4</v>
      </c>
      <c r="G19" s="52">
        <f t="shared" si="0"/>
        <v>38</v>
      </c>
      <c r="H19" s="36">
        <f t="shared" si="1"/>
        <v>9.5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9.5</v>
      </c>
      <c r="E20" s="24">
        <v>9.5</v>
      </c>
      <c r="F20" s="1">
        <v>3</v>
      </c>
      <c r="G20" s="52">
        <f t="shared" si="0"/>
        <v>28.5</v>
      </c>
      <c r="H20" s="36">
        <f t="shared" si="1"/>
        <v>9.5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9.5</v>
      </c>
      <c r="E21" s="24">
        <v>9.5</v>
      </c>
      <c r="F21" s="1">
        <v>3</v>
      </c>
      <c r="G21" s="52">
        <f t="shared" si="0"/>
        <v>28.5</v>
      </c>
      <c r="H21" s="36">
        <f t="shared" si="1"/>
        <v>9.5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8</v>
      </c>
      <c r="E22" s="24">
        <v>7.5</v>
      </c>
      <c r="F22" s="1">
        <v>4</v>
      </c>
      <c r="G22" s="52">
        <f t="shared" si="0"/>
        <v>31</v>
      </c>
      <c r="H22" s="36">
        <f t="shared" si="1"/>
        <v>7.75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8</v>
      </c>
      <c r="E23" s="24">
        <v>9</v>
      </c>
      <c r="F23" s="1">
        <v>3</v>
      </c>
      <c r="G23" s="52">
        <f t="shared" si="0"/>
        <v>25.5</v>
      </c>
      <c r="H23" s="36">
        <f t="shared" si="1"/>
        <v>8.5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0</v>
      </c>
      <c r="E24" s="24">
        <v>0</v>
      </c>
      <c r="F24" s="1">
        <v>3</v>
      </c>
      <c r="G24" s="52">
        <f t="shared" si="0"/>
        <v>0</v>
      </c>
      <c r="H24" s="36">
        <f t="shared" si="1"/>
        <v>0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9</v>
      </c>
      <c r="E25" s="24">
        <v>9</v>
      </c>
      <c r="F25" s="7">
        <v>4</v>
      </c>
      <c r="G25" s="52">
        <f t="shared" si="0"/>
        <v>36</v>
      </c>
      <c r="H25" s="36">
        <f t="shared" si="1"/>
        <v>9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261.5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79" header="0.4921259845" footer="0.4921259845"/>
  <pageSetup paperSize="9" orientation="landscape" horizontalDpi="4294967294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E24" sqref="E24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40488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+Vstup!B8</f>
        <v>Lexová Jana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+Vstup!C8</f>
        <v>Fred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+Vstup!D8</f>
        <v>Labrador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+Vstup!E8</f>
        <v>OB1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Iveta Skalická</v>
      </c>
      <c r="D10" s="153" t="s">
        <v>53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Lucia Stemmerová</v>
      </c>
      <c r="D11" s="154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Iva Paboučková</v>
      </c>
      <c r="D12" s="155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144.75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Nehodnocen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10</v>
      </c>
      <c r="E16" s="24">
        <v>10</v>
      </c>
      <c r="F16" s="6">
        <v>3</v>
      </c>
      <c r="G16" s="52">
        <f>(H16*F16)</f>
        <v>30</v>
      </c>
      <c r="H16" s="36">
        <f>IF(D16=0,E16*2,D16+E16)/2</f>
        <v>10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8</v>
      </c>
      <c r="E17" s="24">
        <v>8</v>
      </c>
      <c r="F17" s="1">
        <v>2</v>
      </c>
      <c r="G17" s="52">
        <f t="shared" ref="G17:G25" si="0">(H17*F17)</f>
        <v>16</v>
      </c>
      <c r="H17" s="36">
        <f t="shared" ref="H17:H25" si="1">IF(D17=0,E17*2,D17+E17)/2</f>
        <v>8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6.5</v>
      </c>
      <c r="E18" s="24">
        <v>6.5</v>
      </c>
      <c r="F18" s="1">
        <v>3</v>
      </c>
      <c r="G18" s="52">
        <f t="shared" si="0"/>
        <v>19.5</v>
      </c>
      <c r="H18" s="36">
        <f t="shared" si="1"/>
        <v>6.5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0</v>
      </c>
      <c r="E19" s="24">
        <v>0</v>
      </c>
      <c r="F19" s="1">
        <v>4</v>
      </c>
      <c r="G19" s="52">
        <f t="shared" si="0"/>
        <v>0</v>
      </c>
      <c r="H19" s="36">
        <f t="shared" si="1"/>
        <v>0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8.5</v>
      </c>
      <c r="E20" s="24">
        <v>8.5</v>
      </c>
      <c r="F20" s="1">
        <v>3</v>
      </c>
      <c r="G20" s="52">
        <f t="shared" si="0"/>
        <v>25.5</v>
      </c>
      <c r="H20" s="36">
        <f t="shared" si="1"/>
        <v>8.5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5.5</v>
      </c>
      <c r="E21" s="24">
        <v>5</v>
      </c>
      <c r="F21" s="1">
        <v>3</v>
      </c>
      <c r="G21" s="52">
        <f t="shared" si="0"/>
        <v>15.75</v>
      </c>
      <c r="H21" s="36">
        <f t="shared" si="1"/>
        <v>5.25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0</v>
      </c>
      <c r="E22" s="24">
        <v>0</v>
      </c>
      <c r="F22" s="1">
        <v>4</v>
      </c>
      <c r="G22" s="52">
        <f t="shared" si="0"/>
        <v>0</v>
      </c>
      <c r="H22" s="36">
        <f t="shared" si="1"/>
        <v>0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6</v>
      </c>
      <c r="E23" s="24">
        <v>6</v>
      </c>
      <c r="F23" s="1">
        <v>3</v>
      </c>
      <c r="G23" s="52">
        <f t="shared" si="0"/>
        <v>18</v>
      </c>
      <c r="H23" s="36">
        <f t="shared" si="1"/>
        <v>6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0</v>
      </c>
      <c r="E24" s="24">
        <v>0</v>
      </c>
      <c r="F24" s="1">
        <v>3</v>
      </c>
      <c r="G24" s="52">
        <f t="shared" si="0"/>
        <v>0</v>
      </c>
      <c r="H24" s="36">
        <f t="shared" si="1"/>
        <v>0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5</v>
      </c>
      <c r="E25" s="24">
        <v>5</v>
      </c>
      <c r="F25" s="7">
        <v>4</v>
      </c>
      <c r="G25" s="52">
        <f t="shared" si="0"/>
        <v>20</v>
      </c>
      <c r="H25" s="36">
        <f t="shared" si="1"/>
        <v>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144.75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8" header="0.4921259845" footer="0.4921259845"/>
  <pageSetup paperSize="9" orientation="landscape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Vstup</vt:lpstr>
      <vt:lpstr>výsledkovka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Maslo</dc:creator>
  <cp:lastModifiedBy>Berka</cp:lastModifiedBy>
  <cp:lastPrinted>2010-11-06T14:19:03Z</cp:lastPrinted>
  <dcterms:created xsi:type="dcterms:W3CDTF">2008-04-17T16:02:38Z</dcterms:created>
  <dcterms:modified xsi:type="dcterms:W3CDTF">2015-01-22T16:39:24Z</dcterms:modified>
</cp:coreProperties>
</file>