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65" windowWidth="15360" windowHeight="9150" tabRatio="810" activeTab="1"/>
  </bookViews>
  <sheets>
    <sheet name="Vstup" sheetId="41" r:id="rId1"/>
    <sheet name="výsledkovka" sheetId="40" r:id="rId2"/>
    <sheet name="20" sheetId="1" r:id="rId3"/>
    <sheet name="21" sheetId="9" r:id="rId4"/>
    <sheet name="22" sheetId="8" r:id="rId5"/>
    <sheet name="23" sheetId="7" r:id="rId6"/>
    <sheet name="24" sheetId="6" r:id="rId7"/>
    <sheet name="25" sheetId="5" r:id="rId8"/>
    <sheet name="26" sheetId="4" r:id="rId9"/>
    <sheet name="27" sheetId="16" r:id="rId10"/>
    <sheet name="28" sheetId="15" r:id="rId11"/>
    <sheet name="29" sheetId="14" r:id="rId12"/>
    <sheet name="30" sheetId="13" r:id="rId13"/>
  </sheets>
  <calcPr calcId="125725"/>
</workbook>
</file>

<file path=xl/calcChain.xml><?xml version="1.0" encoding="utf-8"?>
<calcChain xmlns="http://schemas.openxmlformats.org/spreadsheetml/2006/main">
  <c r="G21" i="13"/>
  <c r="G25" i="14"/>
  <c r="G23"/>
  <c r="G21"/>
  <c r="G19"/>
  <c r="G22" i="6"/>
  <c r="G16"/>
  <c r="G22" i="8"/>
  <c r="H20"/>
  <c r="G20"/>
  <c r="H20" i="9"/>
  <c r="G20"/>
  <c r="H20" i="1"/>
  <c r="G20"/>
  <c r="H25"/>
  <c r="G25"/>
  <c r="H16"/>
  <c r="G16"/>
  <c r="H17"/>
  <c r="G17"/>
  <c r="H23"/>
  <c r="G23"/>
  <c r="H18"/>
  <c r="G18"/>
  <c r="H19"/>
  <c r="G19"/>
  <c r="H21"/>
  <c r="G21"/>
  <c r="H22"/>
  <c r="G22"/>
  <c r="H24"/>
  <c r="G24"/>
  <c r="C8" i="13"/>
  <c r="C7"/>
  <c r="C6"/>
  <c r="C5"/>
  <c r="C8" i="14"/>
  <c r="C7"/>
  <c r="C6"/>
  <c r="C5"/>
  <c r="C8" i="15"/>
  <c r="C7"/>
  <c r="C6"/>
  <c r="C5"/>
  <c r="C8" i="16"/>
  <c r="C7"/>
  <c r="C6"/>
  <c r="C5"/>
  <c r="C8" i="4"/>
  <c r="C7"/>
  <c r="C6"/>
  <c r="C5"/>
  <c r="C8" i="5"/>
  <c r="C7"/>
  <c r="C6"/>
  <c r="C5"/>
  <c r="C8" i="6"/>
  <c r="C7"/>
  <c r="C6"/>
  <c r="C5"/>
  <c r="C8" i="7"/>
  <c r="C7"/>
  <c r="C6"/>
  <c r="C5"/>
  <c r="C8" i="8"/>
  <c r="C7"/>
  <c r="C6"/>
  <c r="C5"/>
  <c r="C8" i="9"/>
  <c r="C7"/>
  <c r="C6"/>
  <c r="C5"/>
  <c r="H16" i="13"/>
  <c r="G16"/>
  <c r="H17"/>
  <c r="G17"/>
  <c r="H18"/>
  <c r="G18"/>
  <c r="H19"/>
  <c r="G19"/>
  <c r="H20"/>
  <c r="G20"/>
  <c r="H21"/>
  <c r="H22"/>
  <c r="G22"/>
  <c r="H23"/>
  <c r="G23"/>
  <c r="H24"/>
  <c r="G24"/>
  <c r="H25"/>
  <c r="G25"/>
  <c r="C12"/>
  <c r="C11"/>
  <c r="C10"/>
  <c r="C3"/>
  <c r="C2"/>
  <c r="C1"/>
  <c r="H16" i="14"/>
  <c r="G16"/>
  <c r="H17"/>
  <c r="G17"/>
  <c r="H18"/>
  <c r="G18"/>
  <c r="H19"/>
  <c r="H20"/>
  <c r="G20"/>
  <c r="H21"/>
  <c r="H22"/>
  <c r="G22"/>
  <c r="H23"/>
  <c r="H24"/>
  <c r="G24"/>
  <c r="H25"/>
  <c r="C12"/>
  <c r="C11"/>
  <c r="C10"/>
  <c r="C3"/>
  <c r="C2"/>
  <c r="C1"/>
  <c r="H16" i="15"/>
  <c r="G16"/>
  <c r="H17"/>
  <c r="G17"/>
  <c r="H18"/>
  <c r="G18"/>
  <c r="H19"/>
  <c r="G19"/>
  <c r="H20"/>
  <c r="G20"/>
  <c r="H21"/>
  <c r="G21"/>
  <c r="H22"/>
  <c r="G22"/>
  <c r="H23"/>
  <c r="G23"/>
  <c r="H24"/>
  <c r="G24"/>
  <c r="H25"/>
  <c r="G25"/>
  <c r="C12"/>
  <c r="C11"/>
  <c r="C10"/>
  <c r="C3"/>
  <c r="C2"/>
  <c r="C1"/>
  <c r="H16" i="16"/>
  <c r="G16"/>
  <c r="H17"/>
  <c r="G17"/>
  <c r="H18"/>
  <c r="G18"/>
  <c r="H19"/>
  <c r="G19"/>
  <c r="H20"/>
  <c r="G20"/>
  <c r="H21"/>
  <c r="G21"/>
  <c r="H22"/>
  <c r="G22"/>
  <c r="H23"/>
  <c r="G23"/>
  <c r="H24"/>
  <c r="G24"/>
  <c r="H25"/>
  <c r="G25"/>
  <c r="C12"/>
  <c r="C11"/>
  <c r="C10"/>
  <c r="C3"/>
  <c r="C2"/>
  <c r="C1"/>
  <c r="H16" i="4"/>
  <c r="G16"/>
  <c r="H17"/>
  <c r="G17"/>
  <c r="H18"/>
  <c r="G18"/>
  <c r="H19"/>
  <c r="G19"/>
  <c r="H20"/>
  <c r="G20"/>
  <c r="H21"/>
  <c r="G21"/>
  <c r="H22"/>
  <c r="G22"/>
  <c r="H23"/>
  <c r="G23"/>
  <c r="H24"/>
  <c r="G24"/>
  <c r="H25"/>
  <c r="G25"/>
  <c r="C12"/>
  <c r="C11"/>
  <c r="C10"/>
  <c r="C3"/>
  <c r="C2"/>
  <c r="C1"/>
  <c r="H16" i="5"/>
  <c r="G16"/>
  <c r="H17"/>
  <c r="G17"/>
  <c r="H18"/>
  <c r="G18"/>
  <c r="H19"/>
  <c r="G19"/>
  <c r="H20"/>
  <c r="G20"/>
  <c r="H21"/>
  <c r="G21"/>
  <c r="H22"/>
  <c r="G22"/>
  <c r="H23"/>
  <c r="G23"/>
  <c r="H24"/>
  <c r="G24"/>
  <c r="H25"/>
  <c r="G25"/>
  <c r="C12"/>
  <c r="C11"/>
  <c r="C10"/>
  <c r="C3"/>
  <c r="C2"/>
  <c r="C1"/>
  <c r="H16" i="6"/>
  <c r="H17"/>
  <c r="G17"/>
  <c r="H18"/>
  <c r="G18"/>
  <c r="H19"/>
  <c r="G19"/>
  <c r="H20"/>
  <c r="G20"/>
  <c r="H21"/>
  <c r="G21"/>
  <c r="H22"/>
  <c r="H23"/>
  <c r="G23"/>
  <c r="H24"/>
  <c r="G24"/>
  <c r="H25"/>
  <c r="G25"/>
  <c r="C12"/>
  <c r="C11"/>
  <c r="C10"/>
  <c r="C3"/>
  <c r="C2"/>
  <c r="C1"/>
  <c r="H16" i="7"/>
  <c r="G16"/>
  <c r="H17"/>
  <c r="G17"/>
  <c r="H18"/>
  <c r="G18"/>
  <c r="H19"/>
  <c r="G19"/>
  <c r="H20"/>
  <c r="G20"/>
  <c r="H21"/>
  <c r="G21"/>
  <c r="H22"/>
  <c r="G22"/>
  <c r="H23"/>
  <c r="G23"/>
  <c r="H24"/>
  <c r="G24"/>
  <c r="H25"/>
  <c r="G25"/>
  <c r="C12"/>
  <c r="C11"/>
  <c r="C10"/>
  <c r="C3"/>
  <c r="C2"/>
  <c r="C1"/>
  <c r="H16" i="8"/>
  <c r="G16"/>
  <c r="H17"/>
  <c r="G17"/>
  <c r="H18"/>
  <c r="G18"/>
  <c r="H19"/>
  <c r="G19"/>
  <c r="H21"/>
  <c r="G21"/>
  <c r="H22"/>
  <c r="H23"/>
  <c r="G23"/>
  <c r="H24"/>
  <c r="G24"/>
  <c r="H25"/>
  <c r="G25"/>
  <c r="C12"/>
  <c r="C11"/>
  <c r="C10"/>
  <c r="C3"/>
  <c r="C2"/>
  <c r="C1"/>
  <c r="H16" i="9"/>
  <c r="G16"/>
  <c r="H17"/>
  <c r="G17"/>
  <c r="H18"/>
  <c r="G18"/>
  <c r="H19"/>
  <c r="G19"/>
  <c r="H21"/>
  <c r="G21"/>
  <c r="H22"/>
  <c r="G22"/>
  <c r="H23"/>
  <c r="G23"/>
  <c r="H24"/>
  <c r="G24"/>
  <c r="H25"/>
  <c r="G25"/>
  <c r="C12"/>
  <c r="C11"/>
  <c r="C10"/>
  <c r="C3"/>
  <c r="C2"/>
  <c r="C1"/>
  <c r="C12" i="1"/>
  <c r="C11"/>
  <c r="C10"/>
  <c r="C7"/>
  <c r="C6"/>
  <c r="C5"/>
  <c r="C3"/>
  <c r="C2"/>
  <c r="C1"/>
  <c r="B11" i="40"/>
  <c r="B2"/>
  <c r="B3"/>
  <c r="B6"/>
  <c r="B12"/>
  <c r="B9"/>
  <c r="B7"/>
  <c r="F5"/>
  <c r="F10"/>
  <c r="F8"/>
  <c r="F11"/>
  <c r="F2"/>
  <c r="F3"/>
  <c r="F6"/>
  <c r="F12"/>
  <c r="F9"/>
  <c r="F7"/>
  <c r="F4"/>
  <c r="F11" i="41"/>
  <c r="F12"/>
  <c r="F3"/>
  <c r="F4"/>
  <c r="F5"/>
  <c r="F6"/>
  <c r="F7"/>
  <c r="F8"/>
  <c r="F9"/>
  <c r="F10"/>
  <c r="F2"/>
  <c r="E5" i="40"/>
  <c r="E10"/>
  <c r="E8"/>
  <c r="E11"/>
  <c r="E2"/>
  <c r="E3"/>
  <c r="E6"/>
  <c r="E12"/>
  <c r="E9"/>
  <c r="E7"/>
  <c r="E4"/>
  <c r="B5"/>
  <c r="C5"/>
  <c r="D5"/>
  <c r="B10"/>
  <c r="C10"/>
  <c r="D10"/>
  <c r="B8"/>
  <c r="C8"/>
  <c r="D8"/>
  <c r="C11"/>
  <c r="D11"/>
  <c r="C2"/>
  <c r="D2"/>
  <c r="C3"/>
  <c r="D3"/>
  <c r="C6"/>
  <c r="D6"/>
  <c r="C12"/>
  <c r="D12"/>
  <c r="C9"/>
  <c r="D9"/>
  <c r="C7"/>
  <c r="D7"/>
  <c r="D4"/>
  <c r="C4"/>
  <c r="B4"/>
  <c r="C8" i="1"/>
  <c r="G26" i="14"/>
  <c r="D14"/>
  <c r="H9" i="40"/>
  <c r="G26" i="15"/>
  <c r="D14"/>
  <c r="H12" i="40"/>
  <c r="G26" i="13"/>
  <c r="D14"/>
  <c r="H7" i="40"/>
  <c r="G26" i="16"/>
  <c r="D14"/>
  <c r="H6" i="40"/>
  <c r="G26" i="4"/>
  <c r="G14"/>
  <c r="I3" i="40"/>
  <c r="G26" i="6"/>
  <c r="G14"/>
  <c r="I11" i="40"/>
  <c r="G26" i="5"/>
  <c r="D14"/>
  <c r="H2" i="40"/>
  <c r="G26" i="7"/>
  <c r="D14"/>
  <c r="H8" i="40"/>
  <c r="G26" i="8"/>
  <c r="G14"/>
  <c r="I10" i="40"/>
  <c r="G26" i="1"/>
  <c r="G14"/>
  <c r="I4" i="40"/>
  <c r="G26" i="9"/>
  <c r="D14"/>
  <c r="H5" i="40"/>
  <c r="G14" i="13"/>
  <c r="I7" i="40"/>
  <c r="G14" i="14"/>
  <c r="I9" i="40"/>
  <c r="I12"/>
  <c r="G14" i="16"/>
  <c r="I6" i="40"/>
  <c r="D14" i="4"/>
  <c r="H3" i="40"/>
  <c r="G14" i="5"/>
  <c r="I2" i="40"/>
  <c r="D14" i="6"/>
  <c r="H11" i="40"/>
  <c r="G14" i="7"/>
  <c r="I8" i="40"/>
  <c r="D14" i="8"/>
  <c r="H10" i="40"/>
  <c r="D14" i="1"/>
  <c r="H4" i="40"/>
  <c r="G14" i="9"/>
  <c r="I5" i="40"/>
</calcChain>
</file>

<file path=xl/sharedStrings.xml><?xml version="1.0" encoding="utf-8"?>
<sst xmlns="http://schemas.openxmlformats.org/spreadsheetml/2006/main" count="624" uniqueCount="97">
  <si>
    <t>CVIK</t>
  </si>
  <si>
    <t>POPIS CVIKU</t>
  </si>
  <si>
    <t>CELKEM</t>
  </si>
  <si>
    <t>SEDNI ve skupině</t>
  </si>
  <si>
    <t xml:space="preserve">LEHNI ve skupině </t>
  </si>
  <si>
    <t>Chůze u nohy</t>
  </si>
  <si>
    <t xml:space="preserve">Odkládání psa za chůze </t>
  </si>
  <si>
    <t xml:space="preserve">Přivolání </t>
  </si>
  <si>
    <t xml:space="preserve">Vyslání do čtverce </t>
  </si>
  <si>
    <t>Přinášení předmětu</t>
  </si>
  <si>
    <t xml:space="preserve">Aport přes překážku </t>
  </si>
  <si>
    <t>Rozlišování</t>
  </si>
  <si>
    <t>Ovladatelnost</t>
  </si>
  <si>
    <t>Výborný</t>
  </si>
  <si>
    <t>Velmi dobrý</t>
  </si>
  <si>
    <t>Dobrý</t>
  </si>
  <si>
    <t>Psovod (Příjmení Jméno)</t>
  </si>
  <si>
    <t>Jméno psa</t>
  </si>
  <si>
    <t>Plemeno</t>
  </si>
  <si>
    <t>Třída</t>
  </si>
  <si>
    <t>Akce</t>
  </si>
  <si>
    <t>Pořadí</t>
  </si>
  <si>
    <t>Počet bodů</t>
  </si>
  <si>
    <t>Známka</t>
  </si>
  <si>
    <t>Poř.č.</t>
  </si>
  <si>
    <t>Rozhodčí 2 :</t>
  </si>
  <si>
    <t>Steward 2 :</t>
  </si>
  <si>
    <t>Pořadatel :</t>
  </si>
  <si>
    <t>Název a místo konání :</t>
  </si>
  <si>
    <t>Datum konání akce :</t>
  </si>
  <si>
    <t>320,0 - 257,0</t>
  </si>
  <si>
    <t>256,5 - 225,0</t>
  </si>
  <si>
    <t>224,5 - 192,0</t>
  </si>
  <si>
    <t>Koef.</t>
  </si>
  <si>
    <t>:</t>
  </si>
  <si>
    <t>Pořadatel</t>
  </si>
  <si>
    <t>Psovod (Příjmení , Jméno)</t>
  </si>
  <si>
    <t>Rozhodčí hlavní</t>
  </si>
  <si>
    <t xml:space="preserve">Rozhodčí 2 </t>
  </si>
  <si>
    <t>Steward hlavní</t>
  </si>
  <si>
    <t>Rozhodčí hlavní :</t>
  </si>
  <si>
    <t>Steward hlavní :</t>
  </si>
  <si>
    <t>Rozhodčí č. 2 :</t>
  </si>
  <si>
    <t>Datum konání akce</t>
  </si>
  <si>
    <t>CELKEM BODŮ :</t>
  </si>
  <si>
    <t>Hodnocení :</t>
  </si>
  <si>
    <t>Celková známka :</t>
  </si>
  <si>
    <t>Název a místo konání akce</t>
  </si>
  <si>
    <t>Při případném  tisku tiskněte pouze stránku č.1 !!  ( viz náhled )</t>
  </si>
  <si>
    <r>
      <t xml:space="preserve">V případě posuzování </t>
    </r>
    <r>
      <rPr>
        <b/>
        <i/>
        <u/>
        <sz val="14"/>
        <color indexed="10"/>
        <rFont val="Arial"/>
        <family val="2"/>
        <charset val="238"/>
      </rPr>
      <t>JEDNÍM</t>
    </r>
    <r>
      <rPr>
        <b/>
        <i/>
        <sz val="10"/>
        <color indexed="10"/>
        <rFont val="Arial"/>
        <family val="2"/>
        <charset val="238"/>
      </rPr>
      <t xml:space="preserve"> rozhodčím </t>
    </r>
    <r>
      <rPr>
        <b/>
        <i/>
        <u/>
        <sz val="14"/>
        <color indexed="10"/>
        <rFont val="Arial"/>
        <family val="2"/>
        <charset val="238"/>
      </rPr>
      <t>VYPLŇUJTE</t>
    </r>
    <r>
      <rPr>
        <b/>
        <i/>
        <sz val="10"/>
        <color indexed="10"/>
        <rFont val="Arial"/>
        <family val="2"/>
        <charset val="238"/>
      </rPr>
      <t xml:space="preserve">  pouze kolonku </t>
    </r>
    <r>
      <rPr>
        <b/>
        <i/>
        <sz val="10"/>
        <color indexed="12"/>
        <rFont val="Arial"/>
        <family val="2"/>
        <charset val="238"/>
      </rPr>
      <t>Rozhodčí hlavní</t>
    </r>
    <r>
      <rPr>
        <b/>
        <i/>
        <sz val="10"/>
        <color indexed="10"/>
        <rFont val="Arial"/>
        <family val="2"/>
        <charset val="238"/>
      </rPr>
      <t xml:space="preserve"> !!!!!!!</t>
    </r>
  </si>
  <si>
    <t>Při kopírování nezapomínejte, že se kopíruje i FORMÁT kopírované buňky !</t>
  </si>
  <si>
    <t>Vyplňujte vypisováním pouze BÍLÁ POLE !!!!</t>
  </si>
  <si>
    <t>PENALIZACE : Od celkového počtu bodů :     ( Příklad -40)</t>
  </si>
  <si>
    <t>OBEDIENCE CZ</t>
  </si>
  <si>
    <t>3. MČR, Praha</t>
  </si>
  <si>
    <t>Border collie</t>
  </si>
  <si>
    <t>Kříženec</t>
  </si>
  <si>
    <t>OB3</t>
  </si>
  <si>
    <t>Kristýna Másilková</t>
  </si>
  <si>
    <t>Milan Oliva</t>
  </si>
  <si>
    <t>Hana Böhme</t>
  </si>
  <si>
    <t>Valešová Dana</t>
  </si>
  <si>
    <t>Andromeda Sub Tilia</t>
  </si>
  <si>
    <t>Prause Lucie</t>
  </si>
  <si>
    <t>Vendulka</t>
  </si>
  <si>
    <t>Koubková Eva</t>
  </si>
  <si>
    <t>Liz Bohemia Alké</t>
  </si>
  <si>
    <t>Stráníková Marie</t>
  </si>
  <si>
    <t>Ayk Max-Mastr</t>
  </si>
  <si>
    <t>Německý ovčák</t>
  </si>
  <si>
    <t>Rozová Zuzana Ing.</t>
  </si>
  <si>
    <t>Queen Daggi z Roznetu</t>
  </si>
  <si>
    <t>Malý knírač</t>
  </si>
  <si>
    <t>Gibová Jana</t>
  </si>
  <si>
    <t>Calypso Carl Hardy Horde</t>
  </si>
  <si>
    <t>Stemmerová Lucia</t>
  </si>
  <si>
    <t>Bak Fešák</t>
  </si>
  <si>
    <t>Richterová Ladislava</t>
  </si>
  <si>
    <t>Cat Ballow Hardy Horde</t>
  </si>
  <si>
    <t>Jindová Alexandra</t>
  </si>
  <si>
    <t>Brisk Beetle Unique Forever</t>
  </si>
  <si>
    <t>Grundmannová Hana, Mgr.</t>
  </si>
  <si>
    <t>Cranberry Hardy Horde</t>
  </si>
  <si>
    <t>Gabrielova Lucie</t>
  </si>
  <si>
    <t>Earl-Grey z Černobílých</t>
  </si>
  <si>
    <t>Diskvalifikace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</si>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</sst>
</file>

<file path=xl/styles.xml><?xml version="1.0" encoding="utf-8"?>
<styleSheet xmlns="http://schemas.openxmlformats.org/spreadsheetml/2006/main">
  <fonts count="3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0"/>
      <name val="Arial Black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51"/>
      <name val="Times New Roman"/>
      <family val="1"/>
      <charset val="238"/>
    </font>
    <font>
      <sz val="8"/>
      <name val="Arial"/>
      <charset val="238"/>
    </font>
    <font>
      <b/>
      <sz val="11"/>
      <color indexed="8"/>
      <name val="Arial"/>
      <family val="2"/>
      <charset val="238"/>
    </font>
    <font>
      <b/>
      <sz val="11"/>
      <color indexed="6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indexed="60"/>
      <name val="Arial"/>
      <family val="2"/>
      <charset val="238"/>
    </font>
    <font>
      <sz val="14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2"/>
      <color indexed="10"/>
      <name val="Arial Black"/>
      <family val="2"/>
      <charset val="238"/>
    </font>
    <font>
      <b/>
      <sz val="12"/>
      <name val="Arial"/>
      <family val="2"/>
      <charset val="238"/>
    </font>
    <font>
      <b/>
      <i/>
      <u/>
      <sz val="10"/>
      <color indexed="60"/>
      <name val="Arial"/>
      <family val="2"/>
      <charset val="238"/>
    </font>
    <font>
      <b/>
      <sz val="14"/>
      <color indexed="53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u/>
      <sz val="14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u/>
      <sz val="10"/>
      <color indexed="10"/>
      <name val="Arial"/>
      <charset val="238"/>
    </font>
    <font>
      <u/>
      <sz val="10"/>
      <name val="Arial"/>
      <charset val="238"/>
    </font>
    <font>
      <b/>
      <i/>
      <sz val="10"/>
      <color indexed="10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i/>
      <sz val="10"/>
      <color indexed="12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60"/>
      <name val="Arial"/>
      <family val="2"/>
      <charset val="238"/>
    </font>
    <font>
      <sz val="16"/>
      <color indexed="9"/>
      <name val="Arial"/>
      <family val="2"/>
      <charset val="238"/>
    </font>
    <font>
      <b/>
      <sz val="14"/>
      <color rgb="FFFFFF00"/>
      <name val="Arial"/>
      <family val="2"/>
      <charset val="238"/>
    </font>
    <font>
      <b/>
      <sz val="12"/>
      <color theme="0" tint="-0.34998626667073579"/>
      <name val="Arial"/>
      <family val="2"/>
      <charset val="238"/>
    </font>
    <font>
      <b/>
      <sz val="11"/>
      <color rgb="FFFFC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2" borderId="0"/>
  </cellStyleXfs>
  <cellXfs count="139">
    <xf numFmtId="0" fontId="0" fillId="2" borderId="0" xfId="0"/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2" borderId="0" xfId="0" applyBorder="1"/>
    <xf numFmtId="0" fontId="0" fillId="2" borderId="2" xfId="0" applyBorder="1"/>
    <xf numFmtId="0" fontId="0" fillId="2" borderId="3" xfId="0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9" fillId="0" borderId="6" xfId="0" applyFont="1" applyFill="1" applyBorder="1"/>
    <xf numFmtId="0" fontId="9" fillId="0" borderId="7" xfId="0" applyFont="1" applyFill="1" applyBorder="1" applyAlignment="1">
      <alignment wrapText="1"/>
    </xf>
    <xf numFmtId="0" fontId="9" fillId="0" borderId="8" xfId="0" applyFont="1" applyFill="1" applyBorder="1"/>
    <xf numFmtId="0" fontId="9" fillId="0" borderId="9" xfId="0" applyFont="1" applyFill="1" applyBorder="1" applyAlignment="1">
      <alignment wrapText="1"/>
    </xf>
    <xf numFmtId="0" fontId="9" fillId="0" borderId="10" xfId="0" applyFont="1" applyFill="1" applyBorder="1"/>
    <xf numFmtId="0" fontId="9" fillId="0" borderId="11" xfId="0" applyFont="1" applyFill="1" applyBorder="1" applyAlignment="1">
      <alignment wrapText="1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wrapText="1" shrinkToFit="1"/>
    </xf>
    <xf numFmtId="0" fontId="9" fillId="3" borderId="15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wrapText="1" shrinkToFit="1"/>
    </xf>
    <xf numFmtId="0" fontId="0" fillId="0" borderId="16" xfId="0" applyFill="1" applyBorder="1"/>
    <xf numFmtId="0" fontId="0" fillId="0" borderId="0" xfId="0" applyFill="1" applyBorder="1"/>
    <xf numFmtId="0" fontId="15" fillId="0" borderId="17" xfId="0" applyFont="1" applyFill="1" applyBorder="1"/>
    <xf numFmtId="0" fontId="13" fillId="2" borderId="0" xfId="0" applyFont="1" applyBorder="1" applyAlignment="1">
      <alignment horizontal="center"/>
    </xf>
    <xf numFmtId="0" fontId="2" fillId="2" borderId="0" xfId="0" applyFont="1" applyBorder="1" applyAlignment="1">
      <alignment horizontal="left"/>
    </xf>
    <xf numFmtId="2" fontId="3" fillId="0" borderId="7" xfId="0" applyNumberFormat="1" applyFont="1" applyFill="1" applyBorder="1" applyProtection="1">
      <protection locked="0"/>
    </xf>
    <xf numFmtId="0" fontId="24" fillId="4" borderId="0" xfId="0" applyFont="1" applyFill="1"/>
    <xf numFmtId="0" fontId="25" fillId="2" borderId="0" xfId="0" applyFont="1"/>
    <xf numFmtId="0" fontId="26" fillId="4" borderId="0" xfId="0" applyFont="1" applyFill="1"/>
    <xf numFmtId="0" fontId="23" fillId="2" borderId="0" xfId="0" applyFont="1"/>
    <xf numFmtId="0" fontId="26" fillId="2" borderId="0" xfId="0" applyFont="1"/>
    <xf numFmtId="0" fontId="27" fillId="2" borderId="18" xfId="0" applyFont="1" applyBorder="1"/>
    <xf numFmtId="0" fontId="28" fillId="2" borderId="19" xfId="0" applyFont="1" applyBorder="1" applyAlignment="1">
      <alignment horizontal="center"/>
    </xf>
    <xf numFmtId="0" fontId="0" fillId="2" borderId="19" xfId="0" applyBorder="1"/>
    <xf numFmtId="0" fontId="0" fillId="2" borderId="20" xfId="0" applyBorder="1"/>
    <xf numFmtId="0" fontId="12" fillId="2" borderId="21" xfId="0" applyFont="1" applyBorder="1"/>
    <xf numFmtId="0" fontId="0" fillId="2" borderId="21" xfId="0" applyBorder="1"/>
    <xf numFmtId="2" fontId="0" fillId="2" borderId="0" xfId="0" applyNumberFormat="1" applyBorder="1"/>
    <xf numFmtId="0" fontId="0" fillId="2" borderId="22" xfId="0" applyBorder="1"/>
    <xf numFmtId="0" fontId="0" fillId="0" borderId="23" xfId="0" applyFill="1" applyBorder="1"/>
    <xf numFmtId="0" fontId="5" fillId="0" borderId="23" xfId="0" applyFont="1" applyFill="1" applyBorder="1"/>
    <xf numFmtId="0" fontId="0" fillId="2" borderId="23" xfId="0" applyBorder="1"/>
    <xf numFmtId="2" fontId="5" fillId="0" borderId="0" xfId="0" applyNumberFormat="1" applyFont="1" applyFill="1" applyBorder="1" applyAlignment="1">
      <alignment horizontal="right"/>
    </xf>
    <xf numFmtId="0" fontId="2" fillId="2" borderId="19" xfId="0" applyFont="1" applyBorder="1" applyAlignment="1">
      <alignment horizontal="left"/>
    </xf>
    <xf numFmtId="0" fontId="28" fillId="2" borderId="0" xfId="0" applyFont="1" applyBorder="1" applyAlignment="1">
      <alignment horizontal="center"/>
    </xf>
    <xf numFmtId="0" fontId="2" fillId="2" borderId="0" xfId="0" applyFont="1" applyBorder="1"/>
    <xf numFmtId="14" fontId="2" fillId="2" borderId="0" xfId="0" applyNumberFormat="1" applyFont="1" applyBorder="1" applyAlignment="1">
      <alignment horizontal="left"/>
    </xf>
    <xf numFmtId="0" fontId="16" fillId="2" borderId="0" xfId="0" applyFont="1" applyBorder="1" applyAlignment="1">
      <alignment horizontal="left"/>
    </xf>
    <xf numFmtId="0" fontId="18" fillId="2" borderId="0" xfId="0" applyFont="1" applyBorder="1" applyAlignment="1">
      <alignment horizontal="left"/>
    </xf>
    <xf numFmtId="0" fontId="3" fillId="2" borderId="0" xfId="0" applyFont="1" applyBorder="1" applyAlignment="1">
      <alignment horizontal="left"/>
    </xf>
    <xf numFmtId="0" fontId="27" fillId="2" borderId="21" xfId="0" applyFont="1" applyBorder="1"/>
    <xf numFmtId="0" fontId="6" fillId="2" borderId="21" xfId="0" applyFont="1" applyBorder="1"/>
    <xf numFmtId="0" fontId="9" fillId="3" borderId="24" xfId="0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right"/>
    </xf>
    <xf numFmtId="2" fontId="15" fillId="0" borderId="26" xfId="0" applyNumberFormat="1" applyFont="1" applyFill="1" applyBorder="1" applyAlignment="1">
      <alignment horizontal="right"/>
    </xf>
    <xf numFmtId="2" fontId="5" fillId="0" borderId="23" xfId="0" applyNumberFormat="1" applyFont="1" applyFill="1" applyBorder="1" applyAlignment="1">
      <alignment horizontal="right"/>
    </xf>
    <xf numFmtId="0" fontId="7" fillId="5" borderId="18" xfId="0" applyFont="1" applyFill="1" applyBorder="1"/>
    <xf numFmtId="0" fontId="0" fillId="0" borderId="27" xfId="0" applyFill="1" applyBorder="1" applyProtection="1">
      <protection locked="0"/>
    </xf>
    <xf numFmtId="0" fontId="0" fillId="0" borderId="28" xfId="0" applyFill="1" applyBorder="1" applyProtection="1">
      <protection locked="0"/>
    </xf>
    <xf numFmtId="14" fontId="0" fillId="0" borderId="28" xfId="0" applyNumberFormat="1" applyFill="1" applyBorder="1" applyAlignment="1" applyProtection="1">
      <alignment horizontal="left"/>
      <protection locked="0"/>
    </xf>
    <xf numFmtId="14" fontId="0" fillId="0" borderId="28" xfId="0" applyNumberFormat="1" applyFill="1" applyBorder="1" applyProtection="1">
      <protection locked="0"/>
    </xf>
    <xf numFmtId="0" fontId="7" fillId="6" borderId="29" xfId="0" applyFont="1" applyFill="1" applyBorder="1" applyProtection="1"/>
    <xf numFmtId="0" fontId="0" fillId="7" borderId="0" xfId="0" applyFill="1" applyBorder="1" applyAlignment="1" applyProtection="1">
      <alignment wrapText="1"/>
    </xf>
    <xf numFmtId="0" fontId="10" fillId="7" borderId="18" xfId="0" applyFont="1" applyFill="1" applyBorder="1" applyProtection="1"/>
    <xf numFmtId="0" fontId="0" fillId="2" borderId="0" xfId="0" applyFill="1" applyProtection="1"/>
    <xf numFmtId="0" fontId="10" fillId="7" borderId="30" xfId="0" applyFont="1" applyFill="1" applyBorder="1" applyProtection="1"/>
    <xf numFmtId="0" fontId="0" fillId="7" borderId="31" xfId="0" applyFill="1" applyBorder="1" applyAlignment="1" applyProtection="1">
      <alignment wrapText="1"/>
    </xf>
    <xf numFmtId="0" fontId="10" fillId="7" borderId="22" xfId="0" applyFont="1" applyFill="1" applyBorder="1" applyProtection="1"/>
    <xf numFmtId="0" fontId="0" fillId="7" borderId="0" xfId="0" applyFill="1" applyProtection="1"/>
    <xf numFmtId="0" fontId="30" fillId="7" borderId="0" xfId="0" applyFont="1" applyFill="1" applyProtection="1"/>
    <xf numFmtId="0" fontId="31" fillId="7" borderId="0" xfId="0" applyFont="1" applyFill="1" applyProtection="1"/>
    <xf numFmtId="0" fontId="19" fillId="7" borderId="0" xfId="0" applyFont="1" applyFill="1" applyProtection="1"/>
    <xf numFmtId="0" fontId="19" fillId="2" borderId="0" xfId="0" applyFont="1" applyFill="1" applyProtection="1"/>
    <xf numFmtId="0" fontId="7" fillId="6" borderId="32" xfId="0" applyFont="1" applyFill="1" applyBorder="1" applyProtection="1">
      <protection locked="0"/>
    </xf>
    <xf numFmtId="0" fontId="7" fillId="6" borderId="33" xfId="0" applyFont="1" applyFill="1" applyBorder="1" applyProtection="1">
      <protection locked="0"/>
    </xf>
    <xf numFmtId="0" fontId="7" fillId="6" borderId="34" xfId="0" applyFont="1" applyFill="1" applyBorder="1" applyProtection="1">
      <protection locked="0"/>
    </xf>
    <xf numFmtId="0" fontId="7" fillId="6" borderId="35" xfId="0" applyFont="1" applyFill="1" applyBorder="1" applyProtection="1"/>
    <xf numFmtId="0" fontId="17" fillId="8" borderId="19" xfId="0" applyFont="1" applyFill="1" applyBorder="1"/>
    <xf numFmtId="0" fontId="14" fillId="8" borderId="19" xfId="0" applyFont="1" applyFill="1" applyBorder="1"/>
    <xf numFmtId="0" fontId="14" fillId="8" borderId="2" xfId="0" applyFont="1" applyFill="1" applyBorder="1"/>
    <xf numFmtId="0" fontId="14" fillId="8" borderId="0" xfId="0" applyFont="1" applyFill="1" applyBorder="1"/>
    <xf numFmtId="0" fontId="2" fillId="8" borderId="0" xfId="0" applyFont="1" applyFill="1" applyBorder="1"/>
    <xf numFmtId="0" fontId="14" fillId="8" borderId="20" xfId="0" applyFont="1" applyFill="1" applyBorder="1" applyAlignment="1">
      <alignment horizontal="center"/>
    </xf>
    <xf numFmtId="0" fontId="20" fillId="9" borderId="3" xfId="0" applyFont="1" applyFill="1" applyBorder="1"/>
    <xf numFmtId="0" fontId="14" fillId="8" borderId="4" xfId="0" applyFont="1" applyFill="1" applyBorder="1"/>
    <xf numFmtId="0" fontId="2" fillId="8" borderId="36" xfId="0" applyFont="1" applyFill="1" applyBorder="1"/>
    <xf numFmtId="14" fontId="14" fillId="8" borderId="37" xfId="0" applyNumberFormat="1" applyFont="1" applyFill="1" applyBorder="1" applyAlignment="1">
      <alignment horizontal="center"/>
    </xf>
    <xf numFmtId="0" fontId="34" fillId="10" borderId="38" xfId="0" applyFont="1" applyFill="1" applyBorder="1" applyProtection="1">
      <protection locked="0"/>
    </xf>
    <xf numFmtId="2" fontId="21" fillId="9" borderId="39" xfId="0" applyNumberFormat="1" applyFont="1" applyFill="1" applyBorder="1"/>
    <xf numFmtId="0" fontId="19" fillId="9" borderId="23" xfId="0" applyFont="1" applyFill="1" applyBorder="1"/>
    <xf numFmtId="0" fontId="2" fillId="9" borderId="23" xfId="0" applyFont="1" applyFill="1" applyBorder="1"/>
    <xf numFmtId="0" fontId="9" fillId="2" borderId="40" xfId="0" applyFont="1" applyFill="1" applyBorder="1" applyProtection="1"/>
    <xf numFmtId="0" fontId="0" fillId="7" borderId="41" xfId="0" applyFill="1" applyBorder="1" applyAlignment="1" applyProtection="1">
      <alignment horizontal="center" wrapText="1"/>
    </xf>
    <xf numFmtId="0" fontId="9" fillId="2" borderId="42" xfId="0" applyFont="1" applyFill="1" applyBorder="1" applyProtection="1"/>
    <xf numFmtId="0" fontId="0" fillId="7" borderId="43" xfId="0" applyFill="1" applyBorder="1" applyAlignment="1" applyProtection="1">
      <alignment horizontal="center" wrapText="1"/>
    </xf>
    <xf numFmtId="0" fontId="0" fillId="7" borderId="44" xfId="0" applyFill="1" applyBorder="1" applyAlignment="1" applyProtection="1">
      <alignment horizontal="center" wrapText="1"/>
    </xf>
    <xf numFmtId="0" fontId="9" fillId="2" borderId="45" xfId="0" applyFont="1" applyFill="1" applyBorder="1" applyProtection="1"/>
    <xf numFmtId="0" fontId="0" fillId="7" borderId="46" xfId="0" applyFill="1" applyBorder="1" applyAlignment="1" applyProtection="1">
      <alignment horizontal="center" wrapText="1"/>
    </xf>
    <xf numFmtId="0" fontId="0" fillId="11" borderId="47" xfId="0" applyFill="1" applyBorder="1" applyProtection="1">
      <protection locked="0"/>
    </xf>
    <xf numFmtId="0" fontId="7" fillId="5" borderId="48" xfId="0" applyFont="1" applyFill="1" applyBorder="1"/>
    <xf numFmtId="0" fontId="7" fillId="5" borderId="2" xfId="0" applyFont="1" applyFill="1" applyBorder="1"/>
    <xf numFmtId="0" fontId="27" fillId="11" borderId="21" xfId="0" applyFont="1" applyFill="1" applyBorder="1"/>
    <xf numFmtId="0" fontId="28" fillId="11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left"/>
    </xf>
    <xf numFmtId="0" fontId="0" fillId="0" borderId="49" xfId="0" applyFill="1" applyBorder="1" applyAlignment="1" applyProtection="1">
      <alignment horizontal="center" wrapText="1"/>
      <protection locked="0"/>
    </xf>
    <xf numFmtId="0" fontId="0" fillId="0" borderId="44" xfId="0" applyFill="1" applyBorder="1" applyAlignment="1" applyProtection="1">
      <alignment horizontal="center" wrapText="1"/>
      <protection locked="0"/>
    </xf>
    <xf numFmtId="0" fontId="0" fillId="0" borderId="46" xfId="0" applyFill="1" applyBorder="1" applyAlignment="1" applyProtection="1">
      <alignment horizontal="center" wrapText="1"/>
      <protection locked="0"/>
    </xf>
    <xf numFmtId="0" fontId="0" fillId="11" borderId="50" xfId="0" applyFill="1" applyBorder="1"/>
    <xf numFmtId="0" fontId="0" fillId="11" borderId="42" xfId="0" applyFill="1" applyBorder="1"/>
    <xf numFmtId="0" fontId="0" fillId="11" borderId="45" xfId="0" applyFill="1" applyBorder="1"/>
    <xf numFmtId="0" fontId="0" fillId="11" borderId="41" xfId="0" applyFill="1" applyBorder="1"/>
    <xf numFmtId="0" fontId="0" fillId="11" borderId="44" xfId="0" applyFill="1" applyBorder="1"/>
    <xf numFmtId="0" fontId="0" fillId="11" borderId="46" xfId="0" applyFill="1" applyBorder="1"/>
    <xf numFmtId="0" fontId="0" fillId="11" borderId="51" xfId="0" applyFill="1" applyBorder="1"/>
    <xf numFmtId="0" fontId="0" fillId="11" borderId="52" xfId="0" applyFill="1" applyBorder="1"/>
    <xf numFmtId="0" fontId="0" fillId="11" borderId="53" xfId="0" applyFill="1" applyBorder="1"/>
    <xf numFmtId="0" fontId="9" fillId="12" borderId="57" xfId="0" applyFont="1" applyFill="1" applyBorder="1" applyAlignment="1">
      <alignment horizontal="center"/>
    </xf>
    <xf numFmtId="0" fontId="0" fillId="12" borderId="49" xfId="0" applyFill="1" applyBorder="1" applyAlignment="1">
      <alignment wrapText="1"/>
    </xf>
    <xf numFmtId="0" fontId="0" fillId="12" borderId="58" xfId="0" applyFill="1" applyBorder="1" applyAlignment="1">
      <alignment wrapText="1"/>
    </xf>
    <xf numFmtId="0" fontId="0" fillId="12" borderId="58" xfId="0" applyFill="1" applyBorder="1" applyAlignment="1">
      <alignment horizontal="center" wrapText="1"/>
    </xf>
    <xf numFmtId="2" fontId="0" fillId="12" borderId="58" xfId="0" applyNumberFormat="1" applyFill="1" applyBorder="1" applyAlignment="1">
      <alignment horizontal="center" wrapText="1"/>
    </xf>
    <xf numFmtId="0" fontId="35" fillId="12" borderId="58" xfId="0" applyFont="1" applyFill="1" applyBorder="1" applyAlignment="1" applyProtection="1">
      <alignment horizontal="center" wrapText="1"/>
      <protection locked="0"/>
    </xf>
    <xf numFmtId="2" fontId="0" fillId="12" borderId="51" xfId="0" applyNumberFormat="1" applyFill="1" applyBorder="1" applyAlignment="1">
      <alignment horizontal="center" wrapText="1"/>
    </xf>
    <xf numFmtId="0" fontId="9" fillId="12" borderId="59" xfId="0" applyFont="1" applyFill="1" applyBorder="1" applyAlignment="1">
      <alignment horizontal="center"/>
    </xf>
    <xf numFmtId="0" fontId="0" fillId="12" borderId="44" xfId="0" applyFill="1" applyBorder="1" applyAlignment="1">
      <alignment wrapText="1"/>
    </xf>
    <xf numFmtId="0" fontId="0" fillId="12" borderId="52" xfId="0" applyFill="1" applyBorder="1" applyAlignment="1">
      <alignment wrapText="1"/>
    </xf>
    <xf numFmtId="0" fontId="0" fillId="12" borderId="52" xfId="0" applyFill="1" applyBorder="1" applyAlignment="1">
      <alignment horizontal="center" wrapText="1"/>
    </xf>
    <xf numFmtId="2" fontId="0" fillId="12" borderId="52" xfId="0" applyNumberFormat="1" applyFill="1" applyBorder="1" applyAlignment="1">
      <alignment horizontal="center" wrapText="1"/>
    </xf>
    <xf numFmtId="0" fontId="36" fillId="12" borderId="52" xfId="0" applyFont="1" applyFill="1" applyBorder="1" applyAlignment="1" applyProtection="1">
      <alignment horizontal="center" wrapText="1"/>
      <protection locked="0"/>
    </xf>
    <xf numFmtId="0" fontId="37" fillId="12" borderId="52" xfId="0" applyFont="1" applyFill="1" applyBorder="1" applyAlignment="1" applyProtection="1">
      <alignment horizontal="center" wrapText="1"/>
      <protection locked="0"/>
    </xf>
    <xf numFmtId="0" fontId="0" fillId="12" borderId="52" xfId="0" applyFill="1" applyBorder="1" applyAlignment="1" applyProtection="1">
      <alignment horizontal="center" wrapText="1"/>
      <protection locked="0"/>
    </xf>
    <xf numFmtId="0" fontId="9" fillId="12" borderId="60" xfId="0" applyFont="1" applyFill="1" applyBorder="1" applyAlignment="1">
      <alignment horizontal="center"/>
    </xf>
    <xf numFmtId="0" fontId="0" fillId="12" borderId="46" xfId="0" applyFill="1" applyBorder="1" applyAlignment="1">
      <alignment wrapText="1"/>
    </xf>
    <xf numFmtId="0" fontId="0" fillId="12" borderId="53" xfId="0" applyFill="1" applyBorder="1" applyAlignment="1">
      <alignment wrapText="1"/>
    </xf>
    <xf numFmtId="0" fontId="0" fillId="12" borderId="53" xfId="0" applyFill="1" applyBorder="1" applyAlignment="1">
      <alignment horizontal="center" wrapText="1"/>
    </xf>
    <xf numFmtId="2" fontId="0" fillId="12" borderId="53" xfId="0" applyNumberFormat="1" applyFill="1" applyBorder="1" applyAlignment="1">
      <alignment horizontal="center" wrapText="1"/>
    </xf>
    <xf numFmtId="0" fontId="0" fillId="12" borderId="53" xfId="0" applyFill="1" applyBorder="1" applyAlignment="1" applyProtection="1">
      <alignment horizontal="center" wrapText="1"/>
      <protection locked="0"/>
    </xf>
    <xf numFmtId="0" fontId="33" fillId="8" borderId="54" xfId="0" applyFont="1" applyFill="1" applyBorder="1" applyAlignment="1">
      <alignment wrapText="1"/>
    </xf>
    <xf numFmtId="0" fontId="32" fillId="2" borderId="55" xfId="0" applyFont="1" applyBorder="1" applyAlignment="1">
      <alignment wrapText="1"/>
    </xf>
    <xf numFmtId="0" fontId="32" fillId="2" borderId="56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609600</xdr:colOff>
      <xdr:row>12</xdr:row>
      <xdr:rowOff>0</xdr:rowOff>
    </xdr:from>
    <xdr:to>
      <xdr:col>8</xdr:col>
      <xdr:colOff>1543050</xdr:colOff>
      <xdr:row>22</xdr:row>
      <xdr:rowOff>47625</xdr:rowOff>
    </xdr:to>
    <xdr:pic>
      <xdr:nvPicPr>
        <xdr:cNvPr id="53315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0200" y="2381250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9349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9350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10373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10374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11397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11398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1092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2247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2248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2249" name="Picture 3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3205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3206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4229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4230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5253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5254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6277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6278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7301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7302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8325" name="Picture 1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714375</xdr:colOff>
      <xdr:row>0</xdr:row>
      <xdr:rowOff>180975</xdr:rowOff>
    </xdr:from>
    <xdr:to>
      <xdr:col>6</xdr:col>
      <xdr:colOff>1047750</xdr:colOff>
      <xdr:row>8</xdr:row>
      <xdr:rowOff>9525</xdr:rowOff>
    </xdr:to>
    <xdr:pic>
      <xdr:nvPicPr>
        <xdr:cNvPr id="8326" name="Picture 2" descr="Logo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180975"/>
          <a:ext cx="2533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J12"/>
  <sheetViews>
    <sheetView topLeftCell="B1" workbookViewId="0">
      <selection activeCell="B1" sqref="B1"/>
    </sheetView>
  </sheetViews>
  <sheetFormatPr defaultRowHeight="12.75"/>
  <cols>
    <col min="1" max="1" width="6.42578125" style="63" bestFit="1" customWidth="1"/>
    <col min="2" max="2" width="25" style="63" bestFit="1" customWidth="1"/>
    <col min="3" max="3" width="33.140625" style="63" bestFit="1" customWidth="1"/>
    <col min="4" max="4" width="21.85546875" style="63" customWidth="1"/>
    <col min="5" max="5" width="7.140625" style="63" customWidth="1"/>
    <col min="6" max="6" width="30.7109375" style="63" customWidth="1"/>
    <col min="7" max="7" width="4.85546875" style="63" customWidth="1"/>
    <col min="8" max="8" width="24" style="63" bestFit="1" customWidth="1"/>
    <col min="9" max="9" width="32.28515625" style="63" customWidth="1"/>
    <col min="10" max="10" width="23.28515625" style="63" customWidth="1"/>
    <col min="11" max="16384" width="9.140625" style="63"/>
  </cols>
  <sheetData>
    <row r="1" spans="1:10" ht="17.25" thickTop="1" thickBot="1">
      <c r="A1" s="75" t="s">
        <v>24</v>
      </c>
      <c r="B1" s="72" t="s">
        <v>16</v>
      </c>
      <c r="C1" s="73" t="s">
        <v>17</v>
      </c>
      <c r="D1" s="73" t="s">
        <v>18</v>
      </c>
      <c r="E1" s="74" t="s">
        <v>19</v>
      </c>
      <c r="F1" s="60" t="s">
        <v>20</v>
      </c>
      <c r="G1" s="61"/>
      <c r="H1" s="62" t="s">
        <v>27</v>
      </c>
      <c r="I1" s="56" t="s">
        <v>53</v>
      </c>
    </row>
    <row r="2" spans="1:10" ht="15">
      <c r="A2" s="90">
        <v>20</v>
      </c>
      <c r="B2" s="106" t="s">
        <v>61</v>
      </c>
      <c r="C2" s="112" t="s">
        <v>62</v>
      </c>
      <c r="D2" s="109" t="s">
        <v>55</v>
      </c>
      <c r="E2" s="103" t="s">
        <v>57</v>
      </c>
      <c r="F2" s="91" t="str">
        <f>+$I$2</f>
        <v>3. MČR, Praha</v>
      </c>
      <c r="G2" s="61"/>
      <c r="H2" s="64" t="s">
        <v>28</v>
      </c>
      <c r="I2" s="57" t="s">
        <v>54</v>
      </c>
    </row>
    <row r="3" spans="1:10" ht="15">
      <c r="A3" s="92">
        <v>21</v>
      </c>
      <c r="B3" s="107" t="s">
        <v>63</v>
      </c>
      <c r="C3" s="113" t="s">
        <v>64</v>
      </c>
      <c r="D3" s="110" t="s">
        <v>56</v>
      </c>
      <c r="E3" s="104" t="s">
        <v>57</v>
      </c>
      <c r="F3" s="93" t="str">
        <f t="shared" ref="F3:F12" si="0">+$I$2</f>
        <v>3. MČR, Praha</v>
      </c>
      <c r="G3" s="65"/>
      <c r="H3" s="64" t="s">
        <v>29</v>
      </c>
      <c r="I3" s="58">
        <v>40489</v>
      </c>
    </row>
    <row r="4" spans="1:10" ht="15">
      <c r="A4" s="92">
        <v>22</v>
      </c>
      <c r="B4" s="107" t="s">
        <v>65</v>
      </c>
      <c r="C4" s="113" t="s">
        <v>66</v>
      </c>
      <c r="D4" s="110" t="s">
        <v>55</v>
      </c>
      <c r="E4" s="104" t="s">
        <v>57</v>
      </c>
      <c r="F4" s="94" t="str">
        <f t="shared" si="0"/>
        <v>3. MČR, Praha</v>
      </c>
      <c r="G4" s="65"/>
      <c r="H4" s="64" t="s">
        <v>40</v>
      </c>
      <c r="I4" s="59" t="s">
        <v>58</v>
      </c>
    </row>
    <row r="5" spans="1:10" ht="15">
      <c r="A5" s="92">
        <v>23</v>
      </c>
      <c r="B5" s="107" t="s">
        <v>67</v>
      </c>
      <c r="C5" s="113" t="s">
        <v>68</v>
      </c>
      <c r="D5" s="110" t="s">
        <v>69</v>
      </c>
      <c r="E5" s="104" t="s">
        <v>57</v>
      </c>
      <c r="F5" s="94" t="str">
        <f t="shared" si="0"/>
        <v>3. MČR, Praha</v>
      </c>
      <c r="G5" s="65"/>
      <c r="H5" s="64" t="s">
        <v>25</v>
      </c>
      <c r="I5" s="57" t="s">
        <v>59</v>
      </c>
    </row>
    <row r="6" spans="1:10" ht="15">
      <c r="A6" s="92">
        <v>24</v>
      </c>
      <c r="B6" s="107" t="s">
        <v>70</v>
      </c>
      <c r="C6" s="113" t="s">
        <v>71</v>
      </c>
      <c r="D6" s="110" t="s">
        <v>72</v>
      </c>
      <c r="E6" s="104" t="s">
        <v>57</v>
      </c>
      <c r="F6" s="94" t="str">
        <f t="shared" si="0"/>
        <v>3. MČR, Praha</v>
      </c>
      <c r="G6" s="65"/>
      <c r="H6" s="64" t="s">
        <v>41</v>
      </c>
      <c r="I6" s="57" t="s">
        <v>60</v>
      </c>
    </row>
    <row r="7" spans="1:10" ht="15.75" thickBot="1">
      <c r="A7" s="92">
        <v>25</v>
      </c>
      <c r="B7" s="107" t="s">
        <v>73</v>
      </c>
      <c r="C7" s="113" t="s">
        <v>74</v>
      </c>
      <c r="D7" s="110" t="s">
        <v>55</v>
      </c>
      <c r="E7" s="104" t="s">
        <v>57</v>
      </c>
      <c r="F7" s="94" t="str">
        <f t="shared" si="0"/>
        <v>3. MČR, Praha</v>
      </c>
      <c r="G7" s="61"/>
      <c r="H7" s="66" t="s">
        <v>26</v>
      </c>
      <c r="I7" s="97"/>
    </row>
    <row r="8" spans="1:10" ht="15.75" thickTop="1">
      <c r="A8" s="92">
        <v>26</v>
      </c>
      <c r="B8" s="107" t="s">
        <v>75</v>
      </c>
      <c r="C8" s="113" t="s">
        <v>76</v>
      </c>
      <c r="D8" s="110" t="s">
        <v>55</v>
      </c>
      <c r="E8" s="104" t="s">
        <v>57</v>
      </c>
      <c r="F8" s="94" t="str">
        <f t="shared" si="0"/>
        <v>3. MČR, Praha</v>
      </c>
      <c r="G8" s="61"/>
      <c r="H8" s="67"/>
      <c r="I8" s="67"/>
    </row>
    <row r="9" spans="1:10" ht="15">
      <c r="A9" s="92">
        <v>27</v>
      </c>
      <c r="B9" s="107" t="s">
        <v>77</v>
      </c>
      <c r="C9" s="113" t="s">
        <v>78</v>
      </c>
      <c r="D9" s="110" t="s">
        <v>55</v>
      </c>
      <c r="E9" s="104" t="s">
        <v>57</v>
      </c>
      <c r="F9" s="94" t="str">
        <f t="shared" si="0"/>
        <v>3. MČR, Praha</v>
      </c>
      <c r="G9" s="61"/>
      <c r="H9" s="67"/>
      <c r="I9" s="67"/>
    </row>
    <row r="10" spans="1:10" ht="15">
      <c r="A10" s="92">
        <v>28</v>
      </c>
      <c r="B10" s="107" t="s">
        <v>79</v>
      </c>
      <c r="C10" s="113" t="s">
        <v>80</v>
      </c>
      <c r="D10" s="110" t="s">
        <v>55</v>
      </c>
      <c r="E10" s="104" t="s">
        <v>57</v>
      </c>
      <c r="F10" s="94" t="str">
        <f t="shared" si="0"/>
        <v>3. MČR, Praha</v>
      </c>
      <c r="G10" s="61"/>
      <c r="H10" s="67"/>
      <c r="I10" s="67"/>
    </row>
    <row r="11" spans="1:10" ht="18">
      <c r="A11" s="92">
        <v>29</v>
      </c>
      <c r="B11" s="107" t="s">
        <v>81</v>
      </c>
      <c r="C11" s="113" t="s">
        <v>82</v>
      </c>
      <c r="D11" s="110" t="s">
        <v>55</v>
      </c>
      <c r="E11" s="104" t="s">
        <v>57</v>
      </c>
      <c r="F11" s="94" t="str">
        <f t="shared" si="0"/>
        <v>3. MČR, Praha</v>
      </c>
      <c r="G11" s="68" t="s">
        <v>51</v>
      </c>
      <c r="H11" s="67"/>
      <c r="I11" s="67"/>
    </row>
    <row r="12" spans="1:10" ht="15.75" thickBot="1">
      <c r="A12" s="95">
        <v>30</v>
      </c>
      <c r="B12" s="108" t="s">
        <v>83</v>
      </c>
      <c r="C12" s="114" t="s">
        <v>84</v>
      </c>
      <c r="D12" s="111" t="s">
        <v>55</v>
      </c>
      <c r="E12" s="105" t="s">
        <v>57</v>
      </c>
      <c r="F12" s="96" t="str">
        <f t="shared" si="0"/>
        <v>3. MČR, Praha</v>
      </c>
      <c r="G12" s="69" t="s">
        <v>50</v>
      </c>
      <c r="H12" s="70"/>
      <c r="I12" s="70"/>
      <c r="J12" s="71"/>
    </row>
  </sheetData>
  <sheetProtection password="CA6F" sheet="1" objects="1" scenarios="1"/>
  <phoneticPr fontId="8" type="noConversion"/>
  <pageMargins left="0.78740157499999996" right="0.78740157499999996" top="0.984251969" bottom="0.984251969" header="0.4921259845" footer="0.4921259845"/>
  <pageSetup paperSize="9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D19" sqref="D19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+Vstup!B9</f>
        <v>Richterová Ladislava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+Vstup!C9</f>
        <v>Cat Ballow Hardy Horde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+Vstup!D9</f>
        <v>Border collie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+Vstup!E9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244.5</v>
      </c>
      <c r="E14" s="88" t="s">
        <v>46</v>
      </c>
      <c r="F14" s="89"/>
      <c r="G14" s="82" t="str">
        <f>IF(G26&gt;256.99,"Výborný",IF(G26&gt;224.99,"Velmi dobrý",IF(G26&gt;191.99,"Dobrý",IF(G26&lt;192,"Nehodnocen"))))</f>
        <v>Velmi dobrý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10</v>
      </c>
      <c r="E16" s="24">
        <v>9.5</v>
      </c>
      <c r="F16" s="6">
        <v>3</v>
      </c>
      <c r="G16" s="52">
        <f>(H16*F16)</f>
        <v>29.25</v>
      </c>
      <c r="H16" s="36">
        <f>IF(D16=0,E16*2,D16+E16)/2</f>
        <v>9.75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9</v>
      </c>
      <c r="E17" s="24">
        <v>9.5</v>
      </c>
      <c r="F17" s="1">
        <v>2</v>
      </c>
      <c r="G17" s="52">
        <f t="shared" ref="G17:G25" si="0">(H17*F17)</f>
        <v>18.5</v>
      </c>
      <c r="H17" s="36">
        <f t="shared" ref="H17:H25" si="1">IF(D17=0,E17*2,D17+E17)/2</f>
        <v>9.25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7.5</v>
      </c>
      <c r="E18" s="24">
        <v>6.5</v>
      </c>
      <c r="F18" s="1">
        <v>3</v>
      </c>
      <c r="G18" s="52">
        <f t="shared" si="0"/>
        <v>21</v>
      </c>
      <c r="H18" s="36">
        <f t="shared" si="1"/>
        <v>7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7.5</v>
      </c>
      <c r="E19" s="24">
        <v>7</v>
      </c>
      <c r="F19" s="1">
        <v>4</v>
      </c>
      <c r="G19" s="52">
        <f t="shared" si="0"/>
        <v>29</v>
      </c>
      <c r="H19" s="36">
        <f t="shared" si="1"/>
        <v>7.25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7.5</v>
      </c>
      <c r="E20" s="24">
        <v>8.5</v>
      </c>
      <c r="F20" s="1">
        <v>3</v>
      </c>
      <c r="G20" s="52">
        <f t="shared" si="0"/>
        <v>24</v>
      </c>
      <c r="H20" s="36">
        <f t="shared" si="1"/>
        <v>8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8</v>
      </c>
      <c r="E21" s="24">
        <v>6.5</v>
      </c>
      <c r="F21" s="1">
        <v>3</v>
      </c>
      <c r="G21" s="52">
        <f t="shared" si="0"/>
        <v>21.75</v>
      </c>
      <c r="H21" s="36">
        <f t="shared" si="1"/>
        <v>7.25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7.5</v>
      </c>
      <c r="E22" s="24">
        <v>7</v>
      </c>
      <c r="F22" s="1">
        <v>4</v>
      </c>
      <c r="G22" s="52">
        <f t="shared" si="0"/>
        <v>29</v>
      </c>
      <c r="H22" s="36">
        <f t="shared" si="1"/>
        <v>7.25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7.5</v>
      </c>
      <c r="E23" s="24">
        <v>7</v>
      </c>
      <c r="F23" s="1">
        <v>3</v>
      </c>
      <c r="G23" s="52">
        <f t="shared" si="0"/>
        <v>21.75</v>
      </c>
      <c r="H23" s="36">
        <f t="shared" si="1"/>
        <v>7.25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6.5</v>
      </c>
      <c r="E24" s="24">
        <v>7</v>
      </c>
      <c r="F24" s="1">
        <v>3</v>
      </c>
      <c r="G24" s="52">
        <f t="shared" si="0"/>
        <v>20.25</v>
      </c>
      <c r="H24" s="36">
        <f t="shared" si="1"/>
        <v>6.75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7.5</v>
      </c>
      <c r="E25" s="24">
        <v>7.5</v>
      </c>
      <c r="F25" s="7">
        <v>4</v>
      </c>
      <c r="G25" s="52">
        <f t="shared" si="0"/>
        <v>30</v>
      </c>
      <c r="H25" s="36">
        <f t="shared" si="1"/>
        <v>7.5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244.5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77" header="0.4921259845" footer="0.4921259845"/>
  <pageSetup paperSize="9" orientation="landscape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L21" sqref="L21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+Vstup!B10</f>
        <v>Jindová Alexandra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+Vstup!C10</f>
        <v>Brisk Beetle Unique Forever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+Vstup!D10</f>
        <v>Border collie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+Vstup!E10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33.75</v>
      </c>
      <c r="E14" s="88" t="s">
        <v>46</v>
      </c>
      <c r="F14" s="89"/>
      <c r="G14" s="82" t="s">
        <v>85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0</v>
      </c>
      <c r="E16" s="24">
        <v>0</v>
      </c>
      <c r="F16" s="6">
        <v>3</v>
      </c>
      <c r="G16" s="52">
        <f>(H16*F16)</f>
        <v>0</v>
      </c>
      <c r="H16" s="36">
        <f>IF(D16=0,E16*2,D16+E16)/2</f>
        <v>0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7</v>
      </c>
      <c r="E17" s="24">
        <v>6.5</v>
      </c>
      <c r="F17" s="1">
        <v>2</v>
      </c>
      <c r="G17" s="52">
        <f t="shared" ref="G17:G25" si="0">(H17*F17)</f>
        <v>13.5</v>
      </c>
      <c r="H17" s="36">
        <f t="shared" ref="H17:H25" si="1">IF(D17=0,E17*2,D17+E17)/2</f>
        <v>6.75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0</v>
      </c>
      <c r="E18" s="24">
        <v>0</v>
      </c>
      <c r="F18" s="1">
        <v>3</v>
      </c>
      <c r="G18" s="52">
        <f t="shared" si="0"/>
        <v>0</v>
      </c>
      <c r="H18" s="36">
        <f t="shared" si="1"/>
        <v>0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0</v>
      </c>
      <c r="E19" s="24">
        <v>0</v>
      </c>
      <c r="F19" s="1">
        <v>4</v>
      </c>
      <c r="G19" s="52">
        <f t="shared" si="0"/>
        <v>0</v>
      </c>
      <c r="H19" s="36">
        <f t="shared" si="1"/>
        <v>0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7</v>
      </c>
      <c r="E20" s="24">
        <v>6.5</v>
      </c>
      <c r="F20" s="1">
        <v>3</v>
      </c>
      <c r="G20" s="52">
        <f t="shared" si="0"/>
        <v>20.25</v>
      </c>
      <c r="H20" s="36">
        <f t="shared" si="1"/>
        <v>6.75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0</v>
      </c>
      <c r="E21" s="24">
        <v>0</v>
      </c>
      <c r="F21" s="1">
        <v>3</v>
      </c>
      <c r="G21" s="52">
        <f t="shared" si="0"/>
        <v>0</v>
      </c>
      <c r="H21" s="36">
        <f t="shared" si="1"/>
        <v>0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0</v>
      </c>
      <c r="E22" s="24">
        <v>0</v>
      </c>
      <c r="F22" s="1">
        <v>4</v>
      </c>
      <c r="G22" s="52">
        <f t="shared" si="0"/>
        <v>0</v>
      </c>
      <c r="H22" s="36">
        <f t="shared" si="1"/>
        <v>0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0</v>
      </c>
      <c r="E23" s="24">
        <v>0</v>
      </c>
      <c r="F23" s="1">
        <v>3</v>
      </c>
      <c r="G23" s="52">
        <f t="shared" si="0"/>
        <v>0</v>
      </c>
      <c r="H23" s="36">
        <f t="shared" si="1"/>
        <v>0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0</v>
      </c>
      <c r="E24" s="24">
        <v>0</v>
      </c>
      <c r="F24" s="1">
        <v>3</v>
      </c>
      <c r="G24" s="52">
        <f t="shared" si="0"/>
        <v>0</v>
      </c>
      <c r="H24" s="36">
        <f t="shared" si="1"/>
        <v>0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0</v>
      </c>
      <c r="E25" s="24">
        <v>0</v>
      </c>
      <c r="F25" s="7">
        <v>4</v>
      </c>
      <c r="G25" s="52">
        <f t="shared" si="0"/>
        <v>0</v>
      </c>
      <c r="H25" s="36">
        <f t="shared" si="1"/>
        <v>0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33.75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mergeCells count="1">
    <mergeCell ref="D10:D12"/>
  </mergeCells>
  <phoneticPr fontId="1" type="noConversion"/>
  <pageMargins left="0.78740157499999996" right="0.78740157499999996" top="0.984251969" bottom="0.82" header="0.4921259845" footer="0.4921259845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D19" sqref="D19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+Vstup!B11</f>
        <v>Grundmannová Hana, Mgr.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+Vstup!C11</f>
        <v>Cranberry Hardy Horde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+Vstup!D11</f>
        <v>Border collie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+Vstup!E11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183</v>
      </c>
      <c r="E14" s="88" t="s">
        <v>46</v>
      </c>
      <c r="F14" s="89"/>
      <c r="G14" s="82" t="str">
        <f>IF(G26&gt;256.99,"Výborný",IF(G26&gt;224.99,"Velmi dobrý",IF(G26&gt;191.99,"Dobrý",IF(G26&lt;192,"Nehodnocen"))))</f>
        <v>Nehodnocen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9</v>
      </c>
      <c r="E16" s="24">
        <v>9</v>
      </c>
      <c r="F16" s="6">
        <v>3</v>
      </c>
      <c r="G16" s="52">
        <f>(H16*F16)</f>
        <v>27</v>
      </c>
      <c r="H16" s="36">
        <f>IF(D16=0,E16*2,D16+E16)/2</f>
        <v>9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7</v>
      </c>
      <c r="E17" s="24">
        <v>7</v>
      </c>
      <c r="F17" s="1">
        <v>2</v>
      </c>
      <c r="G17" s="52">
        <f t="shared" ref="G17:G25" si="0">(H17*F17)</f>
        <v>14</v>
      </c>
      <c r="H17" s="36">
        <f t="shared" ref="H17:H25" si="1">IF(D17=0,E17*2,D17+E17)/2</f>
        <v>7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6</v>
      </c>
      <c r="E18" s="24">
        <v>6</v>
      </c>
      <c r="F18" s="1">
        <v>3</v>
      </c>
      <c r="G18" s="52">
        <f t="shared" si="0"/>
        <v>18</v>
      </c>
      <c r="H18" s="36">
        <f t="shared" si="1"/>
        <v>6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6.5</v>
      </c>
      <c r="E19" s="24">
        <v>6.5</v>
      </c>
      <c r="F19" s="1">
        <v>4</v>
      </c>
      <c r="G19" s="52">
        <f t="shared" si="0"/>
        <v>26</v>
      </c>
      <c r="H19" s="36">
        <f t="shared" si="1"/>
        <v>6.5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9</v>
      </c>
      <c r="E20" s="24">
        <v>10</v>
      </c>
      <c r="F20" s="1">
        <v>3</v>
      </c>
      <c r="G20" s="52">
        <f t="shared" si="0"/>
        <v>28.5</v>
      </c>
      <c r="H20" s="36">
        <f t="shared" si="1"/>
        <v>9.5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0</v>
      </c>
      <c r="E21" s="24">
        <v>0</v>
      </c>
      <c r="F21" s="1">
        <v>3</v>
      </c>
      <c r="G21" s="52">
        <f t="shared" si="0"/>
        <v>0</v>
      </c>
      <c r="H21" s="36">
        <f t="shared" si="1"/>
        <v>0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9.5</v>
      </c>
      <c r="E22" s="24">
        <v>8</v>
      </c>
      <c r="F22" s="1">
        <v>4</v>
      </c>
      <c r="G22" s="52">
        <f t="shared" si="0"/>
        <v>35</v>
      </c>
      <c r="H22" s="36">
        <f t="shared" si="1"/>
        <v>8.75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5</v>
      </c>
      <c r="E23" s="24">
        <v>0</v>
      </c>
      <c r="F23" s="1">
        <v>3</v>
      </c>
      <c r="G23" s="52">
        <f t="shared" si="0"/>
        <v>7.5</v>
      </c>
      <c r="H23" s="36">
        <f t="shared" si="1"/>
        <v>2.5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8.5</v>
      </c>
      <c r="E24" s="24">
        <v>9.5</v>
      </c>
      <c r="F24" s="1">
        <v>3</v>
      </c>
      <c r="G24" s="52">
        <f t="shared" si="0"/>
        <v>27</v>
      </c>
      <c r="H24" s="36">
        <f t="shared" si="1"/>
        <v>9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0</v>
      </c>
      <c r="E25" s="24">
        <v>0</v>
      </c>
      <c r="F25" s="7">
        <v>4</v>
      </c>
      <c r="G25" s="52">
        <f t="shared" si="0"/>
        <v>0</v>
      </c>
      <c r="H25" s="36">
        <f t="shared" si="1"/>
        <v>0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183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8" header="0.4921259845" footer="0.4921259845"/>
  <pageSetup paperSize="9" orientation="landscape" horizontalDpi="4294967294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D16" sqref="D16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+Vstup!B12</f>
        <v>Gabrielova Lucie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+Vstup!C12</f>
        <v>Earl-Grey z Černobílých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+Vstup!D12</f>
        <v>Border collie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+Vstup!E12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213.25</v>
      </c>
      <c r="E14" s="88" t="s">
        <v>46</v>
      </c>
      <c r="F14" s="89"/>
      <c r="G14" s="82" t="str">
        <f>IF(G26&gt;256.99,"Výborný",IF(G26&gt;224.99,"Velmi dobrý",IF(G26&gt;191.99,"Dobrý",IF(G26&lt;192,"Nehodnocen"))))</f>
        <v>Dobrý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8.5</v>
      </c>
      <c r="E16" s="24">
        <v>8.5</v>
      </c>
      <c r="F16" s="6">
        <v>3</v>
      </c>
      <c r="G16" s="52">
        <f>(H16*F16)</f>
        <v>25.5</v>
      </c>
      <c r="H16" s="36">
        <f>IF(D16=0,E16*2,D16+E16)/2</f>
        <v>8.5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9.5</v>
      </c>
      <c r="E17" s="24">
        <v>9.5</v>
      </c>
      <c r="F17" s="1">
        <v>2</v>
      </c>
      <c r="G17" s="52">
        <f t="shared" ref="G17:G25" si="0">(H17*F17)</f>
        <v>19</v>
      </c>
      <c r="H17" s="36">
        <f t="shared" ref="H17:H25" si="1">IF(D17=0,E17*2,D17+E17)/2</f>
        <v>9.5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7.5</v>
      </c>
      <c r="E18" s="24">
        <v>7</v>
      </c>
      <c r="F18" s="1">
        <v>3</v>
      </c>
      <c r="G18" s="52">
        <f t="shared" si="0"/>
        <v>21.75</v>
      </c>
      <c r="H18" s="36">
        <f t="shared" si="1"/>
        <v>7.25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6</v>
      </c>
      <c r="E19" s="24">
        <v>6.5</v>
      </c>
      <c r="F19" s="1">
        <v>4</v>
      </c>
      <c r="G19" s="52">
        <f t="shared" si="0"/>
        <v>25</v>
      </c>
      <c r="H19" s="36">
        <f t="shared" si="1"/>
        <v>6.25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9.5</v>
      </c>
      <c r="E20" s="24">
        <v>8.5</v>
      </c>
      <c r="F20" s="1">
        <v>3</v>
      </c>
      <c r="G20" s="52">
        <f t="shared" si="0"/>
        <v>27</v>
      </c>
      <c r="H20" s="36">
        <f t="shared" si="1"/>
        <v>9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6.5</v>
      </c>
      <c r="E21" s="24">
        <v>6</v>
      </c>
      <c r="F21" s="1">
        <v>3</v>
      </c>
      <c r="G21" s="52">
        <f t="shared" si="0"/>
        <v>18.75</v>
      </c>
      <c r="H21" s="36">
        <f t="shared" si="1"/>
        <v>6.25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5</v>
      </c>
      <c r="E22" s="24">
        <v>0</v>
      </c>
      <c r="F22" s="1">
        <v>4</v>
      </c>
      <c r="G22" s="52">
        <f t="shared" si="0"/>
        <v>10</v>
      </c>
      <c r="H22" s="36">
        <f t="shared" si="1"/>
        <v>2.5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6</v>
      </c>
      <c r="E23" s="24">
        <v>5</v>
      </c>
      <c r="F23" s="1">
        <v>3</v>
      </c>
      <c r="G23" s="52">
        <f t="shared" si="0"/>
        <v>16.5</v>
      </c>
      <c r="H23" s="36">
        <f t="shared" si="1"/>
        <v>5.5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7</v>
      </c>
      <c r="E24" s="24">
        <v>7.5</v>
      </c>
      <c r="F24" s="1">
        <v>3</v>
      </c>
      <c r="G24" s="52">
        <f t="shared" si="0"/>
        <v>21.75</v>
      </c>
      <c r="H24" s="36">
        <f t="shared" si="1"/>
        <v>7.25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7</v>
      </c>
      <c r="E25" s="24">
        <v>7</v>
      </c>
      <c r="F25" s="7">
        <v>4</v>
      </c>
      <c r="G25" s="52">
        <f t="shared" si="0"/>
        <v>28</v>
      </c>
      <c r="H25" s="36">
        <f t="shared" si="1"/>
        <v>7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213.25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78" header="0.4921259845" footer="0.4921259845"/>
  <pageSetup paperSize="9" orientation="landscape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I12"/>
  <sheetViews>
    <sheetView showGridLines="0" tabSelected="1" workbookViewId="0">
      <selection activeCell="B1" sqref="B1"/>
    </sheetView>
  </sheetViews>
  <sheetFormatPr defaultRowHeight="12.75"/>
  <cols>
    <col min="1" max="1" width="6.42578125" bestFit="1" customWidth="1"/>
    <col min="2" max="2" width="25" bestFit="1" customWidth="1"/>
    <col min="3" max="3" width="33.7109375" customWidth="1"/>
    <col min="4" max="4" width="21.85546875" customWidth="1"/>
    <col min="5" max="5" width="6.140625" bestFit="1" customWidth="1"/>
    <col min="6" max="6" width="30.7109375" customWidth="1"/>
    <col min="7" max="7" width="7.140625" bestFit="1" customWidth="1"/>
    <col min="8" max="8" width="11.42578125" bestFit="1" customWidth="1"/>
    <col min="9" max="9" width="13.28515625" customWidth="1"/>
  </cols>
  <sheetData>
    <row r="1" spans="1:9" ht="17.25" thickTop="1" thickBot="1">
      <c r="A1" s="55" t="s">
        <v>24</v>
      </c>
      <c r="B1" s="98" t="s">
        <v>16</v>
      </c>
      <c r="C1" s="98" t="s">
        <v>17</v>
      </c>
      <c r="D1" s="98" t="s">
        <v>18</v>
      </c>
      <c r="E1" s="98" t="s">
        <v>19</v>
      </c>
      <c r="F1" s="98" t="s">
        <v>20</v>
      </c>
      <c r="G1" s="98" t="s">
        <v>21</v>
      </c>
      <c r="H1" s="98" t="s">
        <v>22</v>
      </c>
      <c r="I1" s="99" t="s">
        <v>23</v>
      </c>
    </row>
    <row r="2" spans="1:9" ht="18">
      <c r="A2" s="115">
        <v>25</v>
      </c>
      <c r="B2" s="116" t="str">
        <f>+Vstup!B7</f>
        <v>Gibová Jana</v>
      </c>
      <c r="C2" s="117" t="str">
        <f>+Vstup!C7</f>
        <v>Calypso Carl Hardy Horde</v>
      </c>
      <c r="D2" s="117" t="str">
        <f>+Vstup!D7</f>
        <v>Border collie</v>
      </c>
      <c r="E2" s="118" t="str">
        <f>+Vstup!E7</f>
        <v>OB3</v>
      </c>
      <c r="F2" s="119" t="str">
        <f>+Vstup!$I$2</f>
        <v>3. MČR, Praha</v>
      </c>
      <c r="G2" s="120" t="s">
        <v>86</v>
      </c>
      <c r="H2" s="121">
        <f>+'25'!$D$14</f>
        <v>265.75</v>
      </c>
      <c r="I2" s="121" t="str">
        <f>+'25'!$G$14</f>
        <v>Výborný</v>
      </c>
    </row>
    <row r="3" spans="1:9" ht="13.5" customHeight="1">
      <c r="A3" s="122">
        <v>26</v>
      </c>
      <c r="B3" s="123" t="str">
        <f>+Vstup!B8</f>
        <v>Stemmerová Lucia</v>
      </c>
      <c r="C3" s="124" t="str">
        <f>+Vstup!C8</f>
        <v>Bak Fešák</v>
      </c>
      <c r="D3" s="124" t="str">
        <f>+Vstup!D8</f>
        <v>Border collie</v>
      </c>
      <c r="E3" s="125" t="str">
        <f>+Vstup!E8</f>
        <v>OB3</v>
      </c>
      <c r="F3" s="126" t="str">
        <f>+Vstup!$I$2</f>
        <v>3. MČR, Praha</v>
      </c>
      <c r="G3" s="127" t="s">
        <v>87</v>
      </c>
      <c r="H3" s="126">
        <f>+'26'!$D$14</f>
        <v>264.75</v>
      </c>
      <c r="I3" s="126" t="str">
        <f>+'26'!$G$14</f>
        <v>Výborný</v>
      </c>
    </row>
    <row r="4" spans="1:9" ht="15">
      <c r="A4" s="122">
        <v>20</v>
      </c>
      <c r="B4" s="123" t="str">
        <f>+Vstup!B2</f>
        <v>Valešová Dana</v>
      </c>
      <c r="C4" s="124" t="str">
        <f>+Vstup!C2</f>
        <v>Andromeda Sub Tilia</v>
      </c>
      <c r="D4" s="124" t="str">
        <f>+Vstup!D2</f>
        <v>Border collie</v>
      </c>
      <c r="E4" s="125" t="str">
        <f>+Vstup!E2</f>
        <v>OB3</v>
      </c>
      <c r="F4" s="126" t="str">
        <f>+Vstup!$I$2</f>
        <v>3. MČR, Praha</v>
      </c>
      <c r="G4" s="128" t="s">
        <v>88</v>
      </c>
      <c r="H4" s="126">
        <f>+'20'!$D$14</f>
        <v>254.5</v>
      </c>
      <c r="I4" s="126" t="str">
        <f>+'20'!$G$14</f>
        <v>Velmi dobrý</v>
      </c>
    </row>
    <row r="5" spans="1:9" ht="15">
      <c r="A5" s="122">
        <v>21</v>
      </c>
      <c r="B5" s="123" t="str">
        <f>+Vstup!B3</f>
        <v>Prause Lucie</v>
      </c>
      <c r="C5" s="124" t="str">
        <f>+Vstup!C3</f>
        <v>Vendulka</v>
      </c>
      <c r="D5" s="124" t="str">
        <f>+Vstup!D3</f>
        <v>Kříženec</v>
      </c>
      <c r="E5" s="125" t="str">
        <f>+Vstup!E3</f>
        <v>OB3</v>
      </c>
      <c r="F5" s="126" t="str">
        <f>+Vstup!$I$2</f>
        <v>3. MČR, Praha</v>
      </c>
      <c r="G5" s="129" t="s">
        <v>89</v>
      </c>
      <c r="H5" s="126">
        <f>+'21'!$D$14</f>
        <v>246</v>
      </c>
      <c r="I5" s="126" t="str">
        <f>+'21'!$G$14</f>
        <v>Velmi dobrý</v>
      </c>
    </row>
    <row r="6" spans="1:9" ht="15">
      <c r="A6" s="122">
        <v>27</v>
      </c>
      <c r="B6" s="123" t="str">
        <f>+Vstup!B9</f>
        <v>Richterová Ladislava</v>
      </c>
      <c r="C6" s="124" t="str">
        <f>+Vstup!C9</f>
        <v>Cat Ballow Hardy Horde</v>
      </c>
      <c r="D6" s="124" t="str">
        <f>+Vstup!D9</f>
        <v>Border collie</v>
      </c>
      <c r="E6" s="125" t="str">
        <f>+Vstup!E9</f>
        <v>OB3</v>
      </c>
      <c r="F6" s="126" t="str">
        <f>+Vstup!$I$2</f>
        <v>3. MČR, Praha</v>
      </c>
      <c r="G6" s="129" t="s">
        <v>90</v>
      </c>
      <c r="H6" s="126">
        <f>+'27'!$D$14</f>
        <v>244.5</v>
      </c>
      <c r="I6" s="126" t="str">
        <f>+'27'!$G$14</f>
        <v>Velmi dobrý</v>
      </c>
    </row>
    <row r="7" spans="1:9" ht="15">
      <c r="A7" s="122">
        <v>30</v>
      </c>
      <c r="B7" s="123" t="str">
        <f>+Vstup!B12</f>
        <v>Gabrielova Lucie</v>
      </c>
      <c r="C7" s="124" t="str">
        <f>+Vstup!C12</f>
        <v>Earl-Grey z Černobílých</v>
      </c>
      <c r="D7" s="124" t="str">
        <f>+Vstup!D12</f>
        <v>Border collie</v>
      </c>
      <c r="E7" s="125" t="str">
        <f>+Vstup!E12</f>
        <v>OB3</v>
      </c>
      <c r="F7" s="126" t="str">
        <f>+Vstup!$I$2</f>
        <v>3. MČR, Praha</v>
      </c>
      <c r="G7" s="129" t="s">
        <v>91</v>
      </c>
      <c r="H7" s="126">
        <f>+'30'!$D$14</f>
        <v>213.25</v>
      </c>
      <c r="I7" s="126" t="str">
        <f>+'30'!$G$14</f>
        <v>Dobrý</v>
      </c>
    </row>
    <row r="8" spans="1:9" ht="15">
      <c r="A8" s="122">
        <v>23</v>
      </c>
      <c r="B8" s="123" t="str">
        <f>+Vstup!B5</f>
        <v>Stráníková Marie</v>
      </c>
      <c r="C8" s="124" t="str">
        <f>+Vstup!C5</f>
        <v>Ayk Max-Mastr</v>
      </c>
      <c r="D8" s="124" t="str">
        <f>+Vstup!D5</f>
        <v>Německý ovčák</v>
      </c>
      <c r="E8" s="125" t="str">
        <f>+Vstup!E5</f>
        <v>OB3</v>
      </c>
      <c r="F8" s="126" t="str">
        <f>+Vstup!$I$2</f>
        <v>3. MČR, Praha</v>
      </c>
      <c r="G8" s="129" t="s">
        <v>92</v>
      </c>
      <c r="H8" s="126">
        <f>+'23'!$D$14</f>
        <v>187</v>
      </c>
      <c r="I8" s="126" t="str">
        <f>+'23'!$G$14</f>
        <v>Nehodnocen</v>
      </c>
    </row>
    <row r="9" spans="1:9" ht="15">
      <c r="A9" s="122">
        <v>29</v>
      </c>
      <c r="B9" s="123" t="str">
        <f>+Vstup!B11</f>
        <v>Grundmannová Hana, Mgr.</v>
      </c>
      <c r="C9" s="124" t="str">
        <f>+Vstup!C11</f>
        <v>Cranberry Hardy Horde</v>
      </c>
      <c r="D9" s="124" t="str">
        <f>+Vstup!D11</f>
        <v>Border collie</v>
      </c>
      <c r="E9" s="125" t="str">
        <f>+Vstup!E11</f>
        <v>OB3</v>
      </c>
      <c r="F9" s="126" t="str">
        <f>+Vstup!$I$2</f>
        <v>3. MČR, Praha</v>
      </c>
      <c r="G9" s="129" t="s">
        <v>93</v>
      </c>
      <c r="H9" s="126">
        <f>+'29'!$D$14</f>
        <v>183</v>
      </c>
      <c r="I9" s="126" t="str">
        <f>+'29'!$G$14</f>
        <v>Nehodnocen</v>
      </c>
    </row>
    <row r="10" spans="1:9" ht="15">
      <c r="A10" s="122">
        <v>22</v>
      </c>
      <c r="B10" s="123" t="str">
        <f>+Vstup!B4</f>
        <v>Koubková Eva</v>
      </c>
      <c r="C10" s="124" t="str">
        <f>+Vstup!C4</f>
        <v>Liz Bohemia Alké</v>
      </c>
      <c r="D10" s="124" t="str">
        <f>+Vstup!D4</f>
        <v>Border collie</v>
      </c>
      <c r="E10" s="125" t="str">
        <f>+Vstup!E4</f>
        <v>OB3</v>
      </c>
      <c r="F10" s="126" t="str">
        <f>+Vstup!$I$2</f>
        <v>3. MČR, Praha</v>
      </c>
      <c r="G10" s="129" t="s">
        <v>94</v>
      </c>
      <c r="H10" s="126">
        <f>+'22'!$D$14</f>
        <v>169.25</v>
      </c>
      <c r="I10" s="126" t="str">
        <f>+'22'!$G$14</f>
        <v>Nehodnocen</v>
      </c>
    </row>
    <row r="11" spans="1:9" ht="15">
      <c r="A11" s="122">
        <v>24</v>
      </c>
      <c r="B11" s="123" t="str">
        <f>+Vstup!B6</f>
        <v>Rozová Zuzana Ing.</v>
      </c>
      <c r="C11" s="124" t="str">
        <f>+Vstup!C6</f>
        <v>Queen Daggi z Roznetu</v>
      </c>
      <c r="D11" s="124" t="str">
        <f>+Vstup!D6</f>
        <v>Malý knírač</v>
      </c>
      <c r="E11" s="125" t="str">
        <f>+Vstup!E6</f>
        <v>OB3</v>
      </c>
      <c r="F11" s="126" t="str">
        <f>+Vstup!$I$2</f>
        <v>3. MČR, Praha</v>
      </c>
      <c r="G11" s="129" t="s">
        <v>95</v>
      </c>
      <c r="H11" s="126">
        <f>+'24'!$D$14</f>
        <v>147.75</v>
      </c>
      <c r="I11" s="126" t="str">
        <f>+'24'!$G$14</f>
        <v>Nehodnocen</v>
      </c>
    </row>
    <row r="12" spans="1:9" ht="15.75" thickBot="1">
      <c r="A12" s="130">
        <v>28</v>
      </c>
      <c r="B12" s="131" t="str">
        <f>+Vstup!B10</f>
        <v>Jindová Alexandra</v>
      </c>
      <c r="C12" s="132" t="str">
        <f>+Vstup!C10</f>
        <v>Brisk Beetle Unique Forever</v>
      </c>
      <c r="D12" s="132" t="str">
        <f>+Vstup!D10</f>
        <v>Border collie</v>
      </c>
      <c r="E12" s="133" t="str">
        <f>+Vstup!E10</f>
        <v>OB3</v>
      </c>
      <c r="F12" s="134" t="str">
        <f>+Vstup!$I$2</f>
        <v>3. MČR, Praha</v>
      </c>
      <c r="G12" s="135" t="s">
        <v>96</v>
      </c>
      <c r="H12" s="134">
        <f>+'28'!$D$14</f>
        <v>33.75</v>
      </c>
      <c r="I12" s="134" t="str">
        <f>+'28'!$G$14</f>
        <v>Diskvalifikace</v>
      </c>
    </row>
  </sheetData>
  <sheetProtection password="CA6F" sheet="1"/>
  <phoneticPr fontId="1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>
    <oddHeader xml:space="preserve">&amp;C&amp;"Arial,Tučné"&amp;26Výsledková listina OBEDIENCE CZ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  <pageSetUpPr autoPageBreaks="0"/>
  </sheetPr>
  <dimension ref="A1:I35"/>
  <sheetViews>
    <sheetView showGridLines="0" topLeftCell="A8" workbookViewId="0">
      <selection activeCell="D20" sqref="D20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16.140625" hidden="1" customWidth="1"/>
    <col min="9" max="9" width="16.140625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+Vstup!B2</f>
        <v>Valešová Dana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+Vstup!C2</f>
        <v>Andromeda Sub Tilia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+Vstup!D2</f>
        <v>Border collie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+Vstup!E2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100"/>
      <c r="B13" s="101"/>
      <c r="C13" s="102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254.5</v>
      </c>
      <c r="E14" s="88" t="s">
        <v>46</v>
      </c>
      <c r="F14" s="89"/>
      <c r="G14" s="82" t="str">
        <f>IF(G26&gt;256.99,"Výborný",IF(G26&gt;224.99,"Velmi dobrý",IF(G26&gt;191.99,"Dobrý",IF(G26&lt;192,"Nehodnocen"))))</f>
        <v>Velmi dobrý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10</v>
      </c>
      <c r="E16" s="24">
        <v>10</v>
      </c>
      <c r="F16" s="6">
        <v>3</v>
      </c>
      <c r="G16" s="52">
        <f>(H16*F16)</f>
        <v>30</v>
      </c>
      <c r="H16" s="36">
        <f>IF(D16=0,E16*2,D16+E16)/2</f>
        <v>10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10</v>
      </c>
      <c r="E17" s="24">
        <v>10</v>
      </c>
      <c r="F17" s="1">
        <v>2</v>
      </c>
      <c r="G17" s="52">
        <f t="shared" ref="G17:G25" si="0">(H17*F17)</f>
        <v>20</v>
      </c>
      <c r="H17" s="36">
        <f t="shared" ref="H17:H25" si="1">IF(D17=0,E17*2,D17+E17)/2</f>
        <v>10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8</v>
      </c>
      <c r="E18" s="24">
        <v>7.5</v>
      </c>
      <c r="F18" s="1">
        <v>3</v>
      </c>
      <c r="G18" s="52">
        <f t="shared" si="0"/>
        <v>23.25</v>
      </c>
      <c r="H18" s="36">
        <f t="shared" si="1"/>
        <v>7.75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7</v>
      </c>
      <c r="E19" s="24">
        <v>7</v>
      </c>
      <c r="F19" s="1">
        <v>4</v>
      </c>
      <c r="G19" s="52">
        <f t="shared" si="0"/>
        <v>28</v>
      </c>
      <c r="H19" s="36">
        <f t="shared" si="1"/>
        <v>7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9.5</v>
      </c>
      <c r="E20" s="24">
        <v>8</v>
      </c>
      <c r="F20" s="1">
        <v>3</v>
      </c>
      <c r="G20" s="52">
        <f t="shared" si="0"/>
        <v>26.25</v>
      </c>
      <c r="H20" s="36">
        <f t="shared" si="1"/>
        <v>8.75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9.5</v>
      </c>
      <c r="E21" s="24">
        <v>8</v>
      </c>
      <c r="F21" s="1">
        <v>3</v>
      </c>
      <c r="G21" s="52">
        <f t="shared" si="0"/>
        <v>26.25</v>
      </c>
      <c r="H21" s="36">
        <f t="shared" si="1"/>
        <v>8.75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10</v>
      </c>
      <c r="E22" s="24">
        <v>10</v>
      </c>
      <c r="F22" s="1">
        <v>4</v>
      </c>
      <c r="G22" s="52">
        <f t="shared" si="0"/>
        <v>40</v>
      </c>
      <c r="H22" s="36">
        <f t="shared" si="1"/>
        <v>10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9.5</v>
      </c>
      <c r="E23" s="24">
        <v>7</v>
      </c>
      <c r="F23" s="1">
        <v>3</v>
      </c>
      <c r="G23" s="52">
        <f t="shared" si="0"/>
        <v>24.75</v>
      </c>
      <c r="H23" s="36">
        <f t="shared" si="1"/>
        <v>8.25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0</v>
      </c>
      <c r="E24" s="24">
        <v>0</v>
      </c>
      <c r="F24" s="1">
        <v>3</v>
      </c>
      <c r="G24" s="52">
        <f t="shared" si="0"/>
        <v>0</v>
      </c>
      <c r="H24" s="36">
        <f t="shared" si="1"/>
        <v>0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8.5</v>
      </c>
      <c r="E25" s="24">
        <v>9.5</v>
      </c>
      <c r="F25" s="7">
        <v>4</v>
      </c>
      <c r="G25" s="52">
        <f t="shared" si="0"/>
        <v>36</v>
      </c>
      <c r="H25" s="36">
        <f t="shared" si="1"/>
        <v>9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254.5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&amp;C&amp;"Arial,Tučné"&amp;18Výsledkový list OBEDIENCE CZ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D23" sqref="D23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+Vstup!B3</f>
        <v>Prause Lucie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+Vstup!C3</f>
        <v>Vendulka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+Vstup!D3</f>
        <v>Kříženec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+Vstup!E3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246</v>
      </c>
      <c r="E14" s="88" t="s">
        <v>46</v>
      </c>
      <c r="F14" s="89"/>
      <c r="G14" s="82" t="str">
        <f>IF(G26&gt;256.99,"Výborný",IF(G26&gt;224.99,"Velmi dobrý",IF(G26&gt;191.99,"Dobrý",IF(G26&lt;192,"Nehodnocen"))))</f>
        <v>Velmi dobrý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9</v>
      </c>
      <c r="E16" s="24">
        <v>9.5</v>
      </c>
      <c r="F16" s="6">
        <v>3</v>
      </c>
      <c r="G16" s="52">
        <f>(H16*F16)</f>
        <v>27.75</v>
      </c>
      <c r="H16" s="36">
        <f>IF(D16=0,E16*2,D16+E16)/2</f>
        <v>9.25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8</v>
      </c>
      <c r="E17" s="24">
        <v>8.5</v>
      </c>
      <c r="F17" s="1">
        <v>2</v>
      </c>
      <c r="G17" s="52">
        <f t="shared" ref="G17:G25" si="0">(H17*F17)</f>
        <v>16.5</v>
      </c>
      <c r="H17" s="36">
        <f t="shared" ref="H17:H25" si="1">IF(D17=0,E17*2,D17+E17)/2</f>
        <v>8.25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7.5</v>
      </c>
      <c r="E18" s="24">
        <v>7</v>
      </c>
      <c r="F18" s="1">
        <v>3</v>
      </c>
      <c r="G18" s="52">
        <f t="shared" si="0"/>
        <v>21.75</v>
      </c>
      <c r="H18" s="36">
        <f t="shared" si="1"/>
        <v>7.25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7</v>
      </c>
      <c r="E19" s="24">
        <v>8</v>
      </c>
      <c r="F19" s="1">
        <v>4</v>
      </c>
      <c r="G19" s="52">
        <f t="shared" si="0"/>
        <v>30</v>
      </c>
      <c r="H19" s="36">
        <f t="shared" si="1"/>
        <v>7.5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7.5</v>
      </c>
      <c r="E20" s="24">
        <v>7.5</v>
      </c>
      <c r="F20" s="1">
        <v>3</v>
      </c>
      <c r="G20" s="52">
        <f t="shared" si="0"/>
        <v>22.5</v>
      </c>
      <c r="H20" s="36">
        <f t="shared" si="1"/>
        <v>7.5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8.5</v>
      </c>
      <c r="E21" s="24">
        <v>8.5</v>
      </c>
      <c r="F21" s="1">
        <v>3</v>
      </c>
      <c r="G21" s="52">
        <f t="shared" si="0"/>
        <v>25.5</v>
      </c>
      <c r="H21" s="36">
        <f t="shared" si="1"/>
        <v>8.5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7.5</v>
      </c>
      <c r="E22" s="24">
        <v>7.5</v>
      </c>
      <c r="F22" s="1">
        <v>4</v>
      </c>
      <c r="G22" s="52">
        <f t="shared" si="0"/>
        <v>30</v>
      </c>
      <c r="H22" s="36">
        <f t="shared" si="1"/>
        <v>7.5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7.5</v>
      </c>
      <c r="E23" s="24">
        <v>9.5</v>
      </c>
      <c r="F23" s="1">
        <v>3</v>
      </c>
      <c r="G23" s="52">
        <f t="shared" si="0"/>
        <v>25.5</v>
      </c>
      <c r="H23" s="36">
        <f t="shared" si="1"/>
        <v>8.5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6.5</v>
      </c>
      <c r="E24" s="24">
        <v>6.5</v>
      </c>
      <c r="F24" s="1">
        <v>3</v>
      </c>
      <c r="G24" s="52">
        <f t="shared" si="0"/>
        <v>19.5</v>
      </c>
      <c r="H24" s="36">
        <f t="shared" si="1"/>
        <v>6.5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6.5</v>
      </c>
      <c r="E25" s="24">
        <v>7</v>
      </c>
      <c r="F25" s="7">
        <v>4</v>
      </c>
      <c r="G25" s="52">
        <f t="shared" si="0"/>
        <v>27</v>
      </c>
      <c r="H25" s="36">
        <f t="shared" si="1"/>
        <v>6.75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246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86" header="0.4921259845" footer="0.4921259845"/>
  <pageSetup paperSize="9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D18" sqref="D18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+Vstup!B4</f>
        <v>Koubková Eva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+Vstup!C4</f>
        <v>Liz Bohemia Alké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+Vstup!D4</f>
        <v>Border collie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+Vstup!E4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169.25</v>
      </c>
      <c r="E14" s="88" t="s">
        <v>46</v>
      </c>
      <c r="F14" s="89"/>
      <c r="G14" s="82" t="str">
        <f>IF(G26&gt;256.99,"Výborný",IF(G26&gt;224.99,"Velmi dobrý",IF(G26&gt;191.99,"Dobrý",IF(G26&lt;192,"Nehodnocen"))))</f>
        <v>Nehodnocen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10</v>
      </c>
      <c r="E16" s="24">
        <v>10</v>
      </c>
      <c r="F16" s="6">
        <v>3</v>
      </c>
      <c r="G16" s="52">
        <f>(H16*F16)</f>
        <v>30</v>
      </c>
      <c r="H16" s="36">
        <f>IF(D16=0,E16*2,D16+E16)/2</f>
        <v>10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8</v>
      </c>
      <c r="E17" s="24">
        <v>9.5</v>
      </c>
      <c r="F17" s="1">
        <v>2</v>
      </c>
      <c r="G17" s="52">
        <f t="shared" ref="G17:G25" si="0">(H17*F17)</f>
        <v>17.5</v>
      </c>
      <c r="H17" s="36">
        <f t="shared" ref="H17:H25" si="1">IF(D17=0,E17*2,D17+E17)/2</f>
        <v>8.75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7</v>
      </c>
      <c r="E18" s="24">
        <v>6.5</v>
      </c>
      <c r="F18" s="1">
        <v>3</v>
      </c>
      <c r="G18" s="52">
        <f t="shared" si="0"/>
        <v>20.25</v>
      </c>
      <c r="H18" s="36">
        <f t="shared" si="1"/>
        <v>6.75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8</v>
      </c>
      <c r="E19" s="24">
        <v>9</v>
      </c>
      <c r="F19" s="1">
        <v>4</v>
      </c>
      <c r="G19" s="52">
        <f t="shared" si="0"/>
        <v>34</v>
      </c>
      <c r="H19" s="36">
        <f t="shared" si="1"/>
        <v>8.5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0</v>
      </c>
      <c r="E20" s="24">
        <v>0</v>
      </c>
      <c r="F20" s="1">
        <v>3</v>
      </c>
      <c r="G20" s="52">
        <f t="shared" si="0"/>
        <v>0</v>
      </c>
      <c r="H20" s="36">
        <f t="shared" si="1"/>
        <v>0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5</v>
      </c>
      <c r="E21" s="24">
        <v>5</v>
      </c>
      <c r="F21" s="1">
        <v>3</v>
      </c>
      <c r="G21" s="52">
        <f t="shared" si="0"/>
        <v>15</v>
      </c>
      <c r="H21" s="36">
        <f t="shared" si="1"/>
        <v>5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5</v>
      </c>
      <c r="E22" s="24">
        <v>0</v>
      </c>
      <c r="F22" s="1">
        <v>4</v>
      </c>
      <c r="G22" s="52">
        <f t="shared" si="0"/>
        <v>10</v>
      </c>
      <c r="H22" s="36">
        <f t="shared" si="1"/>
        <v>2.5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0</v>
      </c>
      <c r="E23" s="24">
        <v>0</v>
      </c>
      <c r="F23" s="1">
        <v>3</v>
      </c>
      <c r="G23" s="52">
        <f t="shared" si="0"/>
        <v>0</v>
      </c>
      <c r="H23" s="36">
        <f t="shared" si="1"/>
        <v>0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6</v>
      </c>
      <c r="E24" s="24">
        <v>7</v>
      </c>
      <c r="F24" s="1">
        <v>3</v>
      </c>
      <c r="G24" s="52">
        <f t="shared" si="0"/>
        <v>19.5</v>
      </c>
      <c r="H24" s="36">
        <f t="shared" si="1"/>
        <v>6.5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5.5</v>
      </c>
      <c r="E25" s="24">
        <v>6</v>
      </c>
      <c r="F25" s="7">
        <v>4</v>
      </c>
      <c r="G25" s="52">
        <f t="shared" si="0"/>
        <v>23</v>
      </c>
      <c r="H25" s="36">
        <f t="shared" si="1"/>
        <v>5.75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169.25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84" header="0.4921259845" footer="0.4921259845"/>
  <pageSetup paperSize="9" orientation="landscape" horizontalDpi="4294967295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D19" sqref="D19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+Vstup!B5</f>
        <v>Stráníková Marie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+Vstup!C5</f>
        <v>Ayk Max-Mastr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+Vstup!D5</f>
        <v>Německý ovčák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+Vstup!E5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187</v>
      </c>
      <c r="E14" s="88" t="s">
        <v>46</v>
      </c>
      <c r="F14" s="89"/>
      <c r="G14" s="82" t="str">
        <f>IF(G26&gt;256.99,"Výborný",IF(G26&gt;224.99,"Velmi dobrý",IF(G26&gt;191.99,"Dobrý",IF(G26&lt;192,"Nehodnocen"))))</f>
        <v>Nehodnocen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10</v>
      </c>
      <c r="E16" s="24">
        <v>8</v>
      </c>
      <c r="F16" s="6">
        <v>3</v>
      </c>
      <c r="G16" s="52">
        <f>(H16*F16)</f>
        <v>27</v>
      </c>
      <c r="H16" s="36">
        <f>IF(D16=0,E16*2,D16+E16)/2</f>
        <v>9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8</v>
      </c>
      <c r="E17" s="24">
        <v>6</v>
      </c>
      <c r="F17" s="1">
        <v>2</v>
      </c>
      <c r="G17" s="52">
        <f t="shared" ref="G17:G25" si="0">(H17*F17)</f>
        <v>14</v>
      </c>
      <c r="H17" s="36">
        <f t="shared" ref="H17:H25" si="1">IF(D17=0,E17*2,D17+E17)/2</f>
        <v>7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7</v>
      </c>
      <c r="E18" s="24">
        <v>6.5</v>
      </c>
      <c r="F18" s="1">
        <v>3</v>
      </c>
      <c r="G18" s="52">
        <f t="shared" si="0"/>
        <v>20.25</v>
      </c>
      <c r="H18" s="36">
        <f t="shared" si="1"/>
        <v>6.75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6</v>
      </c>
      <c r="E19" s="24">
        <v>5</v>
      </c>
      <c r="F19" s="1">
        <v>4</v>
      </c>
      <c r="G19" s="52">
        <f t="shared" si="0"/>
        <v>22</v>
      </c>
      <c r="H19" s="36">
        <f t="shared" si="1"/>
        <v>5.5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5.5</v>
      </c>
      <c r="E20" s="24">
        <v>5.5</v>
      </c>
      <c r="F20" s="1">
        <v>3</v>
      </c>
      <c r="G20" s="52">
        <f t="shared" si="0"/>
        <v>16.5</v>
      </c>
      <c r="H20" s="36">
        <f t="shared" si="1"/>
        <v>5.5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0</v>
      </c>
      <c r="E21" s="24">
        <v>0</v>
      </c>
      <c r="F21" s="1">
        <v>3</v>
      </c>
      <c r="G21" s="52">
        <f t="shared" si="0"/>
        <v>0</v>
      </c>
      <c r="H21" s="36">
        <f t="shared" si="1"/>
        <v>0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7.5</v>
      </c>
      <c r="E22" s="24">
        <v>6.5</v>
      </c>
      <c r="F22" s="1">
        <v>4</v>
      </c>
      <c r="G22" s="52">
        <f t="shared" si="0"/>
        <v>28</v>
      </c>
      <c r="H22" s="36">
        <f t="shared" si="1"/>
        <v>7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6.5</v>
      </c>
      <c r="E23" s="24">
        <v>6</v>
      </c>
      <c r="F23" s="1">
        <v>3</v>
      </c>
      <c r="G23" s="52">
        <f t="shared" si="0"/>
        <v>18.75</v>
      </c>
      <c r="H23" s="36">
        <f t="shared" si="1"/>
        <v>6.25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5.5</v>
      </c>
      <c r="E24" s="24">
        <v>5.5</v>
      </c>
      <c r="F24" s="1">
        <v>3</v>
      </c>
      <c r="G24" s="52">
        <f t="shared" si="0"/>
        <v>16.5</v>
      </c>
      <c r="H24" s="36">
        <f t="shared" si="1"/>
        <v>5.5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6.5</v>
      </c>
      <c r="E25" s="24">
        <v>5.5</v>
      </c>
      <c r="F25" s="7">
        <v>4</v>
      </c>
      <c r="G25" s="52">
        <f t="shared" si="0"/>
        <v>24</v>
      </c>
      <c r="H25" s="36">
        <f t="shared" si="1"/>
        <v>6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187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9" header="0.4921259845" footer="0.492125984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D21" sqref="D21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+Vstup!B6</f>
        <v>Rozová Zuzana Ing.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+Vstup!C6</f>
        <v>Queen Daggi z Roznetu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+Vstup!D6</f>
        <v>Malý knírač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+Vstup!E6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147.75</v>
      </c>
      <c r="E14" s="88" t="s">
        <v>46</v>
      </c>
      <c r="F14" s="89"/>
      <c r="G14" s="82" t="str">
        <f>IF(G26&gt;256.99,"Výborný",IF(G26&gt;224.99,"Velmi dobrý",IF(G26&gt;191.99,"Dobrý",IF(G26&lt;192,"Nehodnocen"))))</f>
        <v>Nehodnocen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9.5</v>
      </c>
      <c r="E16" s="24">
        <v>7</v>
      </c>
      <c r="F16" s="6">
        <v>3</v>
      </c>
      <c r="G16" s="52">
        <f>(H16*F16)</f>
        <v>24.75</v>
      </c>
      <c r="H16" s="36">
        <f>IF(D16=0,E16*2,D16+E16)/2</f>
        <v>8.25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7.5</v>
      </c>
      <c r="E17" s="24">
        <v>5</v>
      </c>
      <c r="F17" s="1">
        <v>2</v>
      </c>
      <c r="G17" s="52">
        <f t="shared" ref="G17:G25" si="0">(H17*F17)</f>
        <v>12.5</v>
      </c>
      <c r="H17" s="36">
        <f t="shared" ref="H17:H25" si="1">IF(D17=0,E17*2,D17+E17)/2</f>
        <v>6.25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5</v>
      </c>
      <c r="E18" s="24">
        <v>5.5</v>
      </c>
      <c r="F18" s="1">
        <v>3</v>
      </c>
      <c r="G18" s="52">
        <f t="shared" si="0"/>
        <v>15.75</v>
      </c>
      <c r="H18" s="36">
        <f t="shared" si="1"/>
        <v>5.25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5</v>
      </c>
      <c r="E19" s="24">
        <v>0</v>
      </c>
      <c r="F19" s="1">
        <v>4</v>
      </c>
      <c r="G19" s="52">
        <f t="shared" si="0"/>
        <v>10</v>
      </c>
      <c r="H19" s="36">
        <f t="shared" si="1"/>
        <v>2.5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7.5</v>
      </c>
      <c r="E20" s="24">
        <v>9.5</v>
      </c>
      <c r="F20" s="1">
        <v>3</v>
      </c>
      <c r="G20" s="52">
        <f t="shared" si="0"/>
        <v>25.5</v>
      </c>
      <c r="H20" s="36">
        <f t="shared" si="1"/>
        <v>8.5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0</v>
      </c>
      <c r="E21" s="24">
        <v>0</v>
      </c>
      <c r="F21" s="1">
        <v>3</v>
      </c>
      <c r="G21" s="52">
        <f t="shared" si="0"/>
        <v>0</v>
      </c>
      <c r="H21" s="36">
        <f t="shared" si="1"/>
        <v>0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0</v>
      </c>
      <c r="E22" s="24">
        <v>0</v>
      </c>
      <c r="F22" s="1">
        <v>4</v>
      </c>
      <c r="G22" s="52">
        <f t="shared" si="0"/>
        <v>0</v>
      </c>
      <c r="H22" s="36">
        <f t="shared" si="1"/>
        <v>0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0</v>
      </c>
      <c r="E23" s="24">
        <v>5</v>
      </c>
      <c r="F23" s="1">
        <v>3</v>
      </c>
      <c r="G23" s="52">
        <f t="shared" si="0"/>
        <v>15</v>
      </c>
      <c r="H23" s="36">
        <f t="shared" si="1"/>
        <v>5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5.5</v>
      </c>
      <c r="E24" s="24">
        <v>6</v>
      </c>
      <c r="F24" s="1">
        <v>3</v>
      </c>
      <c r="G24" s="52">
        <f t="shared" si="0"/>
        <v>17.25</v>
      </c>
      <c r="H24" s="36">
        <f t="shared" si="1"/>
        <v>5.75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6.5</v>
      </c>
      <c r="E25" s="24">
        <v>7</v>
      </c>
      <c r="F25" s="7">
        <v>4</v>
      </c>
      <c r="G25" s="52">
        <f t="shared" si="0"/>
        <v>27</v>
      </c>
      <c r="H25" s="36">
        <f t="shared" si="1"/>
        <v>6.75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147.75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8" header="0.4921259845" footer="0.4921259845"/>
  <pageSetup paperSize="9" orientation="landscape" horizontalDpi="4294967294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D25" sqref="D25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+Vstup!B7</f>
        <v>Gibová Jana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+Vstup!C7</f>
        <v>Calypso Carl Hardy Horde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+Vstup!D7</f>
        <v>Border collie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+Vstup!E7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265.75</v>
      </c>
      <c r="E14" s="88" t="s">
        <v>46</v>
      </c>
      <c r="F14" s="89"/>
      <c r="G14" s="82" t="str">
        <f>IF(G26&gt;256.99,"Výborný",IF(G26&gt;224.99,"Velmi dobrý",IF(G26&gt;191.99,"Dobrý",IF(G26&lt;192,"Nehodnocen"))))</f>
        <v>Výborný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9</v>
      </c>
      <c r="E16" s="24">
        <v>7</v>
      </c>
      <c r="F16" s="6">
        <v>3</v>
      </c>
      <c r="G16" s="52">
        <f>(H16*F16)</f>
        <v>24</v>
      </c>
      <c r="H16" s="36">
        <f>IF(D16=0,E16*2,D16+E16)/2</f>
        <v>8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8</v>
      </c>
      <c r="E17" s="24">
        <v>8</v>
      </c>
      <c r="F17" s="1">
        <v>2</v>
      </c>
      <c r="G17" s="52">
        <f t="shared" ref="G17:G25" si="0">(H17*F17)</f>
        <v>16</v>
      </c>
      <c r="H17" s="36">
        <f t="shared" ref="H17:H25" si="1">IF(D17=0,E17*2,D17+E17)/2</f>
        <v>8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6</v>
      </c>
      <c r="E18" s="24">
        <v>6</v>
      </c>
      <c r="F18" s="1">
        <v>3</v>
      </c>
      <c r="G18" s="52">
        <f t="shared" si="0"/>
        <v>18</v>
      </c>
      <c r="H18" s="36">
        <f t="shared" si="1"/>
        <v>6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6.5</v>
      </c>
      <c r="E19" s="24">
        <v>7</v>
      </c>
      <c r="F19" s="1">
        <v>4</v>
      </c>
      <c r="G19" s="52">
        <f t="shared" si="0"/>
        <v>27</v>
      </c>
      <c r="H19" s="36">
        <f t="shared" si="1"/>
        <v>6.75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10</v>
      </c>
      <c r="E20" s="24">
        <v>9.5</v>
      </c>
      <c r="F20" s="1">
        <v>3</v>
      </c>
      <c r="G20" s="52">
        <f t="shared" si="0"/>
        <v>29.25</v>
      </c>
      <c r="H20" s="36">
        <f t="shared" si="1"/>
        <v>9.75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10</v>
      </c>
      <c r="E21" s="24">
        <v>10</v>
      </c>
      <c r="F21" s="1">
        <v>3</v>
      </c>
      <c r="G21" s="52">
        <f t="shared" si="0"/>
        <v>30</v>
      </c>
      <c r="H21" s="36">
        <f t="shared" si="1"/>
        <v>10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10</v>
      </c>
      <c r="E22" s="24">
        <v>10</v>
      </c>
      <c r="F22" s="1">
        <v>4</v>
      </c>
      <c r="G22" s="52">
        <f t="shared" si="0"/>
        <v>40</v>
      </c>
      <c r="H22" s="36">
        <f t="shared" si="1"/>
        <v>10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8</v>
      </c>
      <c r="E23" s="24">
        <v>6.5</v>
      </c>
      <c r="F23" s="1">
        <v>3</v>
      </c>
      <c r="G23" s="52">
        <f t="shared" si="0"/>
        <v>21.75</v>
      </c>
      <c r="H23" s="36">
        <f t="shared" si="1"/>
        <v>7.25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6.5</v>
      </c>
      <c r="E24" s="24">
        <v>8</v>
      </c>
      <c r="F24" s="1">
        <v>3</v>
      </c>
      <c r="G24" s="52">
        <f t="shared" si="0"/>
        <v>21.75</v>
      </c>
      <c r="H24" s="36">
        <f t="shared" si="1"/>
        <v>7.25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9.5</v>
      </c>
      <c r="E25" s="24">
        <v>9.5</v>
      </c>
      <c r="F25" s="7">
        <v>4</v>
      </c>
      <c r="G25" s="52">
        <f t="shared" si="0"/>
        <v>38</v>
      </c>
      <c r="H25" s="36">
        <f t="shared" si="1"/>
        <v>9.5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265.75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79" header="0.4921259845" footer="0.4921259845"/>
  <pageSetup paperSize="9" orientation="landscape" horizontalDpi="4294967294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I35"/>
  <sheetViews>
    <sheetView showGridLines="0" workbookViewId="0">
      <selection activeCell="D21" sqref="D21"/>
    </sheetView>
  </sheetViews>
  <sheetFormatPr defaultColWidth="9.140625" defaultRowHeight="12.75"/>
  <cols>
    <col min="1" max="1" width="28.7109375" bestFit="1" customWidth="1"/>
    <col min="2" max="2" width="6" bestFit="1" customWidth="1"/>
    <col min="3" max="3" width="31.140625" customWidth="1"/>
    <col min="4" max="4" width="12.7109375" bestFit="1" customWidth="1"/>
    <col min="5" max="5" width="13.85546875" customWidth="1"/>
    <col min="6" max="6" width="6.42578125" bestFit="1" customWidth="1"/>
    <col min="7" max="7" width="16.140625" customWidth="1"/>
    <col min="8" max="8" width="9.140625" hidden="1" customWidth="1"/>
  </cols>
  <sheetData>
    <row r="1" spans="1:9" ht="18.75" thickTop="1">
      <c r="A1" s="30" t="s">
        <v>35</v>
      </c>
      <c r="B1" s="31" t="s">
        <v>34</v>
      </c>
      <c r="C1" s="42" t="str">
        <f>+Vstup!I1</f>
        <v>OBEDIENCE CZ</v>
      </c>
      <c r="D1" s="32"/>
      <c r="E1" s="32"/>
      <c r="F1" s="32"/>
      <c r="G1" s="32"/>
      <c r="H1" s="32"/>
      <c r="I1" s="4"/>
    </row>
    <row r="2" spans="1:9" ht="18">
      <c r="A2" s="49" t="s">
        <v>47</v>
      </c>
      <c r="B2" s="43" t="s">
        <v>34</v>
      </c>
      <c r="C2" s="44" t="str">
        <f>+Vstup!I2</f>
        <v>3. MČR, Praha</v>
      </c>
      <c r="D2" s="3"/>
      <c r="E2" s="3"/>
      <c r="F2" s="3"/>
      <c r="G2" s="3"/>
      <c r="H2" s="3"/>
      <c r="I2" s="33"/>
    </row>
    <row r="3" spans="1:9" ht="18">
      <c r="A3" s="49" t="s">
        <v>43</v>
      </c>
      <c r="B3" s="43" t="s">
        <v>34</v>
      </c>
      <c r="C3" s="45">
        <f>+Vstup!I3</f>
        <v>40489</v>
      </c>
      <c r="D3" s="3"/>
      <c r="E3" s="3"/>
      <c r="F3" s="3"/>
      <c r="G3" s="3"/>
      <c r="H3" s="3"/>
      <c r="I3" s="33"/>
    </row>
    <row r="4" spans="1:9" ht="18">
      <c r="A4" s="50"/>
      <c r="B4" s="43" t="s">
        <v>34</v>
      </c>
      <c r="C4" s="46"/>
      <c r="D4" s="3"/>
      <c r="E4" s="3"/>
      <c r="F4" s="3"/>
      <c r="G4" s="3"/>
      <c r="H4" s="3"/>
      <c r="I4" s="33"/>
    </row>
    <row r="5" spans="1:9" ht="18">
      <c r="A5" s="49" t="s">
        <v>36</v>
      </c>
      <c r="B5" s="43" t="s">
        <v>34</v>
      </c>
      <c r="C5" s="47" t="str">
        <f>+Vstup!B8</f>
        <v>Stemmerová Lucia</v>
      </c>
      <c r="D5" s="3"/>
      <c r="E5" s="3"/>
      <c r="F5" s="3"/>
      <c r="G5" s="3"/>
      <c r="H5" s="3"/>
      <c r="I5" s="33"/>
    </row>
    <row r="6" spans="1:9" ht="18">
      <c r="A6" s="49" t="s">
        <v>17</v>
      </c>
      <c r="B6" s="43" t="s">
        <v>34</v>
      </c>
      <c r="C6" s="47" t="str">
        <f>+Vstup!C8</f>
        <v>Bak Fešák</v>
      </c>
      <c r="D6" s="3"/>
      <c r="E6" s="3"/>
      <c r="F6" s="3"/>
      <c r="G6" s="3"/>
      <c r="H6" s="3"/>
      <c r="I6" s="33"/>
    </row>
    <row r="7" spans="1:9" ht="18">
      <c r="A7" s="49" t="s">
        <v>18</v>
      </c>
      <c r="B7" s="43" t="s">
        <v>34</v>
      </c>
      <c r="C7" s="47" t="str">
        <f>+Vstup!D8</f>
        <v>Border collie</v>
      </c>
      <c r="D7" s="3"/>
      <c r="E7" s="3"/>
      <c r="F7" s="3"/>
      <c r="G7" s="3"/>
      <c r="H7" s="3"/>
      <c r="I7" s="33"/>
    </row>
    <row r="8" spans="1:9" ht="18">
      <c r="A8" s="49" t="s">
        <v>19</v>
      </c>
      <c r="B8" s="43" t="s">
        <v>34</v>
      </c>
      <c r="C8" s="47" t="str">
        <f>+Vstup!E8</f>
        <v>OB3</v>
      </c>
      <c r="D8" s="3"/>
      <c r="E8" s="3"/>
      <c r="F8" s="3"/>
      <c r="G8" s="3"/>
      <c r="H8" s="3"/>
      <c r="I8" s="33"/>
    </row>
    <row r="9" spans="1:9" ht="16.5" thickBot="1">
      <c r="A9" s="49"/>
      <c r="B9" s="48"/>
      <c r="C9" s="46"/>
      <c r="D9" s="3"/>
      <c r="E9" s="3"/>
      <c r="F9" s="3"/>
      <c r="G9" s="40"/>
      <c r="H9" s="3"/>
      <c r="I9" s="33"/>
    </row>
    <row r="10" spans="1:9" ht="18.75" thickTop="1">
      <c r="A10" s="49" t="s">
        <v>37</v>
      </c>
      <c r="B10" s="43" t="s">
        <v>34</v>
      </c>
      <c r="C10" s="45" t="str">
        <f>+Vstup!I4</f>
        <v>Kristýna Másilková</v>
      </c>
      <c r="D10" s="136" t="s">
        <v>52</v>
      </c>
      <c r="E10" s="76" t="s">
        <v>45</v>
      </c>
      <c r="F10" s="77"/>
      <c r="G10" s="78"/>
      <c r="H10" s="3"/>
      <c r="I10" s="33"/>
    </row>
    <row r="11" spans="1:9" ht="18">
      <c r="A11" s="49" t="s">
        <v>38</v>
      </c>
      <c r="B11" s="43" t="s">
        <v>34</v>
      </c>
      <c r="C11" s="23" t="str">
        <f>+Vstup!I5</f>
        <v>Milan Oliva</v>
      </c>
      <c r="D11" s="137"/>
      <c r="E11" s="79" t="s">
        <v>13</v>
      </c>
      <c r="F11" s="80"/>
      <c r="G11" s="81" t="s">
        <v>30</v>
      </c>
      <c r="H11" s="3"/>
      <c r="I11" s="33"/>
    </row>
    <row r="12" spans="1:9" ht="18">
      <c r="A12" s="49" t="s">
        <v>39</v>
      </c>
      <c r="B12" s="43" t="s">
        <v>34</v>
      </c>
      <c r="C12" s="23" t="str">
        <f>+Vstup!I6</f>
        <v>Hana Böhme</v>
      </c>
      <c r="D12" s="138"/>
      <c r="E12" s="79" t="s">
        <v>14</v>
      </c>
      <c r="F12" s="80"/>
      <c r="G12" s="81" t="s">
        <v>31</v>
      </c>
      <c r="H12" s="3"/>
      <c r="I12" s="33"/>
    </row>
    <row r="13" spans="1:9" ht="20.25">
      <c r="A13" s="49"/>
      <c r="B13" s="43"/>
      <c r="C13" s="23"/>
      <c r="D13" s="86">
        <v>0</v>
      </c>
      <c r="E13" s="83" t="s">
        <v>15</v>
      </c>
      <c r="F13" s="84"/>
      <c r="G13" s="85" t="s">
        <v>32</v>
      </c>
      <c r="H13" s="3"/>
      <c r="I13" s="33"/>
    </row>
    <row r="14" spans="1:9" ht="20.25" customHeight="1" thickBot="1">
      <c r="A14" s="34"/>
      <c r="B14" s="22"/>
      <c r="C14" s="23"/>
      <c r="D14" s="87">
        <f>+G26+D13</f>
        <v>264.75</v>
      </c>
      <c r="E14" s="88" t="s">
        <v>46</v>
      </c>
      <c r="F14" s="89"/>
      <c r="G14" s="82" t="str">
        <f>IF(G26&gt;256.99,"Výborný",IF(G26&gt;224.99,"Velmi dobrý",IF(G26&gt;191.99,"Dobrý",IF(G26&lt;192,"Nehodnocen"))))</f>
        <v>Výborný</v>
      </c>
      <c r="H14" s="3"/>
      <c r="I14" s="33"/>
    </row>
    <row r="15" spans="1:9" ht="30" thickTop="1" thickBot="1">
      <c r="A15" s="35"/>
      <c r="B15" s="14" t="s">
        <v>0</v>
      </c>
      <c r="C15" s="15" t="s">
        <v>1</v>
      </c>
      <c r="D15" s="18" t="s">
        <v>42</v>
      </c>
      <c r="E15" s="16" t="s">
        <v>37</v>
      </c>
      <c r="F15" s="17" t="s">
        <v>33</v>
      </c>
      <c r="G15" s="51" t="s">
        <v>2</v>
      </c>
      <c r="H15" s="3"/>
      <c r="I15" s="33"/>
    </row>
    <row r="16" spans="1:9" ht="14.25" customHeight="1">
      <c r="A16" s="35"/>
      <c r="B16" s="8">
        <v>1</v>
      </c>
      <c r="C16" s="9" t="s">
        <v>3</v>
      </c>
      <c r="D16" s="24">
        <v>9</v>
      </c>
      <c r="E16" s="24">
        <v>9</v>
      </c>
      <c r="F16" s="6">
        <v>3</v>
      </c>
      <c r="G16" s="52">
        <f>(H16*F16)</f>
        <v>27</v>
      </c>
      <c r="H16" s="36">
        <f>IF(D16=0,E16*2,D16+E16)/2</f>
        <v>9</v>
      </c>
      <c r="I16" s="33"/>
    </row>
    <row r="17" spans="1:9" ht="14.25" customHeight="1">
      <c r="A17" s="35"/>
      <c r="B17" s="10">
        <v>2</v>
      </c>
      <c r="C17" s="11" t="s">
        <v>4</v>
      </c>
      <c r="D17" s="24">
        <v>9.5</v>
      </c>
      <c r="E17" s="24">
        <v>9</v>
      </c>
      <c r="F17" s="1">
        <v>2</v>
      </c>
      <c r="G17" s="52">
        <f t="shared" ref="G17:G25" si="0">(H17*F17)</f>
        <v>18.5</v>
      </c>
      <c r="H17" s="36">
        <f t="shared" ref="H17:H25" si="1">IF(D17=0,E17*2,D17+E17)/2</f>
        <v>9.25</v>
      </c>
      <c r="I17" s="33"/>
    </row>
    <row r="18" spans="1:9" ht="14.25" customHeight="1">
      <c r="A18" s="35"/>
      <c r="B18" s="10">
        <v>4</v>
      </c>
      <c r="C18" s="11" t="s">
        <v>6</v>
      </c>
      <c r="D18" s="24">
        <v>7.5</v>
      </c>
      <c r="E18" s="24">
        <v>6</v>
      </c>
      <c r="F18" s="1">
        <v>3</v>
      </c>
      <c r="G18" s="52">
        <f t="shared" si="0"/>
        <v>20.25</v>
      </c>
      <c r="H18" s="36">
        <f t="shared" si="1"/>
        <v>6.75</v>
      </c>
      <c r="I18" s="33"/>
    </row>
    <row r="19" spans="1:9" ht="14.25" customHeight="1">
      <c r="A19" s="35"/>
      <c r="B19" s="12">
        <v>10</v>
      </c>
      <c r="C19" s="13" t="s">
        <v>12</v>
      </c>
      <c r="D19" s="24">
        <v>10</v>
      </c>
      <c r="E19" s="24">
        <v>9.5</v>
      </c>
      <c r="F19" s="1">
        <v>4</v>
      </c>
      <c r="G19" s="52">
        <f t="shared" si="0"/>
        <v>39</v>
      </c>
      <c r="H19" s="36">
        <f t="shared" si="1"/>
        <v>9.75</v>
      </c>
      <c r="I19" s="33"/>
    </row>
    <row r="20" spans="1:9" ht="14.25" customHeight="1">
      <c r="A20" s="35"/>
      <c r="B20" s="10">
        <v>8</v>
      </c>
      <c r="C20" s="11" t="s">
        <v>10</v>
      </c>
      <c r="D20" s="24">
        <v>9</v>
      </c>
      <c r="E20" s="24">
        <v>8</v>
      </c>
      <c r="F20" s="1">
        <v>3</v>
      </c>
      <c r="G20" s="52">
        <f t="shared" si="0"/>
        <v>25.5</v>
      </c>
      <c r="H20" s="36">
        <f t="shared" si="1"/>
        <v>8.5</v>
      </c>
      <c r="I20" s="33"/>
    </row>
    <row r="21" spans="1:9" ht="14.25" customHeight="1">
      <c r="A21" s="35"/>
      <c r="B21" s="10">
        <v>7</v>
      </c>
      <c r="C21" s="11" t="s">
        <v>9</v>
      </c>
      <c r="D21" s="24">
        <v>9.5</v>
      </c>
      <c r="E21" s="24">
        <v>8</v>
      </c>
      <c r="F21" s="1">
        <v>3</v>
      </c>
      <c r="G21" s="52">
        <f t="shared" si="0"/>
        <v>26.25</v>
      </c>
      <c r="H21" s="36">
        <f t="shared" si="1"/>
        <v>8.75</v>
      </c>
      <c r="I21" s="33"/>
    </row>
    <row r="22" spans="1:9" ht="14.25" customHeight="1">
      <c r="A22" s="35"/>
      <c r="B22" s="10">
        <v>6</v>
      </c>
      <c r="C22" s="11" t="s">
        <v>8</v>
      </c>
      <c r="D22" s="24">
        <v>7.5</v>
      </c>
      <c r="E22" s="24">
        <v>7</v>
      </c>
      <c r="F22" s="1">
        <v>4</v>
      </c>
      <c r="G22" s="52">
        <f t="shared" si="0"/>
        <v>29</v>
      </c>
      <c r="H22" s="36">
        <f t="shared" si="1"/>
        <v>7.25</v>
      </c>
      <c r="I22" s="33"/>
    </row>
    <row r="23" spans="1:9" ht="14.25" customHeight="1">
      <c r="A23" s="35"/>
      <c r="B23" s="10">
        <v>3</v>
      </c>
      <c r="C23" s="11" t="s">
        <v>5</v>
      </c>
      <c r="D23" s="24">
        <v>7</v>
      </c>
      <c r="E23" s="24">
        <v>6.5</v>
      </c>
      <c r="F23" s="1">
        <v>3</v>
      </c>
      <c r="G23" s="52">
        <f t="shared" si="0"/>
        <v>20.25</v>
      </c>
      <c r="H23" s="36">
        <f t="shared" si="1"/>
        <v>6.75</v>
      </c>
      <c r="I23" s="33"/>
    </row>
    <row r="24" spans="1:9" ht="14.25" customHeight="1">
      <c r="A24" s="35"/>
      <c r="B24" s="10">
        <v>9</v>
      </c>
      <c r="C24" s="11" t="s">
        <v>11</v>
      </c>
      <c r="D24" s="24">
        <v>7</v>
      </c>
      <c r="E24" s="24">
        <v>7</v>
      </c>
      <c r="F24" s="1">
        <v>3</v>
      </c>
      <c r="G24" s="52">
        <f t="shared" si="0"/>
        <v>21</v>
      </c>
      <c r="H24" s="36">
        <f t="shared" si="1"/>
        <v>7</v>
      </c>
      <c r="I24" s="33"/>
    </row>
    <row r="25" spans="1:9" ht="14.25" customHeight="1" thickBot="1">
      <c r="A25" s="35"/>
      <c r="B25" s="10">
        <v>5</v>
      </c>
      <c r="C25" s="11" t="s">
        <v>7</v>
      </c>
      <c r="D25" s="24">
        <v>9.5</v>
      </c>
      <c r="E25" s="24">
        <v>9.5</v>
      </c>
      <c r="F25" s="7">
        <v>4</v>
      </c>
      <c r="G25" s="52">
        <f t="shared" si="0"/>
        <v>38</v>
      </c>
      <c r="H25" s="36">
        <f t="shared" si="1"/>
        <v>9.5</v>
      </c>
      <c r="I25" s="33"/>
    </row>
    <row r="26" spans="1:9" ht="21" thickTop="1" thickBot="1">
      <c r="A26" s="37"/>
      <c r="B26" s="19"/>
      <c r="C26" s="21" t="s">
        <v>44</v>
      </c>
      <c r="D26" s="21"/>
      <c r="E26" s="21"/>
      <c r="F26" s="21"/>
      <c r="G26" s="53">
        <f>SUM(G16:G25)</f>
        <v>264.75</v>
      </c>
      <c r="H26" s="40"/>
      <c r="I26" s="33"/>
    </row>
    <row r="27" spans="1:9" ht="16.5" thickTop="1" thickBot="1">
      <c r="A27" s="37"/>
      <c r="B27" s="38"/>
      <c r="C27" s="39"/>
      <c r="D27" s="39"/>
      <c r="E27" s="39"/>
      <c r="F27" s="39"/>
      <c r="G27" s="54"/>
      <c r="H27" s="40"/>
      <c r="I27" s="5"/>
    </row>
    <row r="28" spans="1:9" ht="15.75" thickTop="1">
      <c r="A28" s="3"/>
      <c r="B28" s="20"/>
      <c r="C28" s="2"/>
      <c r="D28" s="2"/>
      <c r="E28" s="2"/>
      <c r="F28" s="2"/>
      <c r="G28" s="41"/>
      <c r="H28" s="3"/>
      <c r="I28" s="3"/>
    </row>
    <row r="29" spans="1:9" ht="15">
      <c r="A29" s="3"/>
      <c r="B29" s="20"/>
      <c r="C29" s="2"/>
      <c r="D29" s="2"/>
      <c r="E29" s="2"/>
      <c r="F29" s="2"/>
      <c r="G29" s="41"/>
      <c r="H29" s="3"/>
      <c r="I29" s="3"/>
    </row>
    <row r="30" spans="1:9" ht="15">
      <c r="A30" s="3"/>
      <c r="B30" s="20"/>
      <c r="C30" s="2"/>
      <c r="D30" s="2"/>
      <c r="E30" s="2"/>
      <c r="F30" s="2"/>
      <c r="G30" s="41"/>
      <c r="H30" s="3"/>
      <c r="I30" s="3"/>
    </row>
    <row r="31" spans="1:9" ht="15">
      <c r="A31" s="3"/>
      <c r="B31" s="20"/>
      <c r="C31" s="2"/>
      <c r="D31" s="2"/>
      <c r="E31" s="2"/>
      <c r="F31" s="2"/>
      <c r="G31" s="41"/>
      <c r="H31" s="3"/>
      <c r="I31" s="3"/>
    </row>
    <row r="32" spans="1:9" ht="18.75">
      <c r="A32" s="27" t="s">
        <v>49</v>
      </c>
      <c r="B32" s="25"/>
      <c r="C32" s="25"/>
      <c r="D32" s="25"/>
      <c r="E32" s="26"/>
    </row>
    <row r="35" spans="1:3" ht="15">
      <c r="A35" s="29" t="s">
        <v>48</v>
      </c>
      <c r="B35" s="28"/>
      <c r="C35" s="28"/>
    </row>
  </sheetData>
  <sheetProtection password="CA6F" sheet="1"/>
  <mergeCells count="1">
    <mergeCell ref="D10:D12"/>
  </mergeCells>
  <phoneticPr fontId="1" type="noConversion"/>
  <pageMargins left="0.78740157499999996" right="0.78740157499999996" top="0.984251969" bottom="0.8" header="0.4921259845" footer="0.4921259845"/>
  <pageSetup paperSize="9" orientation="landscape" horizontalDpi="4294967294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Vstup</vt:lpstr>
      <vt:lpstr>výsledkovka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</dc:creator>
  <cp:lastModifiedBy>Berka</cp:lastModifiedBy>
  <cp:lastPrinted>2010-11-07T13:32:51Z</cp:lastPrinted>
  <dcterms:created xsi:type="dcterms:W3CDTF">2008-04-17T16:02:38Z</dcterms:created>
  <dcterms:modified xsi:type="dcterms:W3CDTF">2015-01-22T16:39:02Z</dcterms:modified>
</cp:coreProperties>
</file>