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48.xml" ContentType="application/vnd.openxmlformats-officedocument.spreadsheetml.worksheet+xml"/>
  <Override PartName="/xl/worksheets/sheet6.xml" ContentType="application/vnd.openxmlformats-officedocument.spreadsheetml.worksheet+xml"/>
  <Override PartName="/xl/worksheets/sheet49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22.xml.rels" ContentType="application/vnd.openxmlformats-package.relationships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48.xml.rels" ContentType="application/vnd.openxmlformats-package.relationships+xml"/>
  <Override PartName="/xl/worksheets/_rels/sheet44.xml.rels" ContentType="application/vnd.openxmlformats-package.relationships+xml"/>
  <Override PartName="/xl/worksheets/_rels/sheet5.xml.rels" ContentType="application/vnd.openxmlformats-package.relationships+xml"/>
  <Override PartName="/xl/worksheets/_rels/sheet45.xml.rels" ContentType="application/vnd.openxmlformats-package.relationships+xml"/>
  <Override PartName="/xl/worksheets/_rels/sheet46.xml.rels" ContentType="application/vnd.openxmlformats-package.relationships+xml"/>
  <Override PartName="/xl/worksheets/_rels/sheet47.xml.rels" ContentType="application/vnd.openxmlformats-package.relationships+xml"/>
  <Override PartName="/xl/worksheets/_rels/sheet4.xml.rels" ContentType="application/vnd.openxmlformats-package.relationships+xml"/>
  <Override PartName="/xl/worksheets/_rels/sheet49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20.xml.rels" ContentType="application/vnd.openxmlformats-package.relationships+xml"/>
  <Override PartName="/xl/worksheets/_rels/sheet8.xml.rels" ContentType="application/vnd.openxmlformats-package.relationships+xml"/>
  <Override PartName="/xl/worksheets/_rels/sheet21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_rels/sheet27.xml.rels" ContentType="application/vnd.openxmlformats-package.relationships+xml"/>
  <Override PartName="/xl/worksheets/_rels/sheet28.xml.rels" ContentType="application/vnd.openxmlformats-package.relationships+xml"/>
  <Override PartName="/xl/worksheets/_rels/sheet29.xml.rels" ContentType="application/vnd.openxmlformats-package.relationships+xml"/>
  <Override PartName="/xl/worksheets/_rels/sheet30.xml.rels" ContentType="application/vnd.openxmlformats-package.relationships+xml"/>
  <Override PartName="/xl/worksheets/_rels/sheet31.xml.rels" ContentType="application/vnd.openxmlformats-package.relationships+xml"/>
  <Override PartName="/xl/worksheets/_rels/sheet32.xml.rels" ContentType="application/vnd.openxmlformats-package.relationships+xml"/>
  <Override PartName="/xl/worksheets/_rels/sheet33.xml.rels" ContentType="application/vnd.openxmlformats-package.relationships+xml"/>
  <Override PartName="/xl/worksheets/_rels/sheet34.xml.rels" ContentType="application/vnd.openxmlformats-package.relationships+xml"/>
  <Override PartName="/xl/worksheets/_rels/sheet35.xml.rels" ContentType="application/vnd.openxmlformats-package.relationships+xml"/>
  <Override PartName="/xl/worksheets/_rels/sheet36.xml.rels" ContentType="application/vnd.openxmlformats-package.relationships+xml"/>
  <Override PartName="/xl/worksheets/_rels/sheet37.xml.rels" ContentType="application/vnd.openxmlformats-package.relationships+xml"/>
  <Override PartName="/xl/worksheets/_rels/sheet38.xml.rels" ContentType="application/vnd.openxmlformats-package.relationships+xml"/>
  <Override PartName="/xl/worksheets/_rels/sheet39.xml.rels" ContentType="application/vnd.openxmlformats-package.relationships+xml"/>
  <Override PartName="/xl/worksheets/_rels/sheet40.xml.rels" ContentType="application/vnd.openxmlformats-package.relationships+xml"/>
  <Override PartName="/xl/worksheets/_rels/sheet41.xml.rels" ContentType="application/vnd.openxmlformats-package.relationships+xml"/>
  <Override PartName="/xl/worksheets/_rels/sheet42.xml.rels" ContentType="application/vnd.openxmlformats-package.relationships+xml"/>
  <Override PartName="/xl/worksheets/_rels/sheet43.xml.rels" ContentType="application/vnd.openxmlformats-package.relationships+xml"/>
  <Override PartName="/xl/worksheets/_rels/sheet50.xml.rels" ContentType="application/vnd.openxmlformats-package.relationships+xml"/>
  <Override PartName="/xl/worksheets/_rels/sheet51.xml.rels" ContentType="application/vnd.openxmlformats-package.relationships+xml"/>
  <Override PartName="/xl/worksheets/_rels/sheet52.xml.rels" ContentType="application/vnd.openxmlformats-package.relationships+xml"/>
  <Override PartName="/xl/worksheets/_rels/sheet53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sharedStrings.xml" ContentType="application/vnd.openxmlformats-officedocument.spreadsheetml.sharedStrings+xml"/>
  <Override PartName="/xl/media/image154.jpeg" ContentType="image/jpeg"/>
  <Override PartName="/xl/media/image155.jpeg" ContentType="image/jpeg"/>
  <Override PartName="/xl/media/image160.jpeg" ContentType="image/jpeg"/>
  <Override PartName="/xl/media/image156.jpeg" ContentType="image/jpeg"/>
  <Override PartName="/xl/media/image161.jpeg" ContentType="image/jpeg"/>
  <Override PartName="/xl/media/image157.jpeg" ContentType="image/jpeg"/>
  <Override PartName="/xl/media/image162.jpeg" ContentType="image/jpeg"/>
  <Override PartName="/xl/media/image158.jpeg" ContentType="image/jpeg"/>
  <Override PartName="/xl/media/image159.jpeg" ContentType="image/jpeg"/>
  <Override PartName="/xl/media/image163.jpeg" ContentType="image/jpeg"/>
  <Override PartName="/xl/media/image164.jpeg" ContentType="image/jpeg"/>
  <Override PartName="/xl/media/image165.jpeg" ContentType="image/jpeg"/>
  <Override PartName="/xl/media/image166.jpeg" ContentType="image/jpeg"/>
  <Override PartName="/xl/media/image167.jpeg" ContentType="image/jpeg"/>
  <Override PartName="/xl/media/image168.jpeg" ContentType="image/jpeg"/>
  <Override PartName="/xl/media/image169.jpeg" ContentType="image/jpeg"/>
  <Override PartName="/xl/media/image170.jpeg" ContentType="image/jpeg"/>
  <Override PartName="/xl/media/image171.jpeg" ContentType="image/jpeg"/>
  <Override PartName="/xl/media/image172.jpeg" ContentType="image/jpeg"/>
  <Override PartName="/xl/media/image173.jpeg" ContentType="image/jpeg"/>
  <Override PartName="/xl/media/image174.jpeg" ContentType="image/jpeg"/>
  <Override PartName="/xl/media/image175.jpeg" ContentType="image/jpeg"/>
  <Override PartName="/xl/media/image176.jpeg" ContentType="image/jpeg"/>
  <Override PartName="/xl/media/image177.jpeg" ContentType="image/jpeg"/>
  <Override PartName="/xl/media/image178.jpeg" ContentType="image/jpeg"/>
  <Override PartName="/xl/media/image179.jpeg" ContentType="image/jpeg"/>
  <Override PartName="/xl/media/image180.jpeg" ContentType="image/jpeg"/>
  <Override PartName="/xl/media/image181.jpeg" ContentType="image/jpeg"/>
  <Override PartName="/xl/media/image182.jpeg" ContentType="image/jpeg"/>
  <Override PartName="/xl/media/image183.jpeg" ContentType="image/jpeg"/>
  <Override PartName="/xl/media/image184.jpeg" ContentType="image/jpeg"/>
  <Override PartName="/xl/media/image185.jpeg" ContentType="image/jpeg"/>
  <Override PartName="/xl/media/image186.jpeg" ContentType="image/jpeg"/>
  <Override PartName="/xl/media/image187.jpeg" ContentType="image/jpeg"/>
  <Override PartName="/xl/media/image188.jpeg" ContentType="image/jpeg"/>
  <Override PartName="/xl/media/image189.jpeg" ContentType="image/jpeg"/>
  <Override PartName="/xl/media/image190.jpeg" ContentType="image/jpeg"/>
  <Override PartName="/xl/media/image191.jpeg" ContentType="image/jpeg"/>
  <Override PartName="/xl/media/image192.jpeg" ContentType="image/jpeg"/>
  <Override PartName="/xl/media/image193.jpeg" ContentType="image/jpeg"/>
  <Override PartName="/xl/media/image194.jpeg" ContentType="image/jpeg"/>
  <Override PartName="/xl/media/image195.jpeg" ContentType="image/jpeg"/>
  <Override PartName="/xl/media/image196.jpeg" ContentType="image/jpeg"/>
  <Override PartName="/xl/media/image197.jpeg" ContentType="image/jpeg"/>
  <Override PartName="/xl/media/image198.jpeg" ContentType="image/jpeg"/>
  <Override PartName="/xl/media/image199.jpeg" ContentType="image/jpeg"/>
  <Override PartName="/xl/media/image200.jpeg" ContentType="image/jpeg"/>
  <Override PartName="/xl/media/image201.jpeg" ContentType="image/jpeg"/>
  <Override PartName="/xl/media/image202.jpeg" ContentType="image/jpeg"/>
  <Override PartName="/xl/media/image203.jpeg" ContentType="image/jpeg"/>
  <Override PartName="/xl/media/image204.jpeg" ContentType="image/jpeg"/>
  <Override PartName="/xl/drawings/drawing1.xml" ContentType="application/vnd.openxmlformats-officedocument.drawing+xml"/>
  <Override PartName="/xl/drawings/drawing9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26.xml.rels" ContentType="application/vnd.openxmlformats-package.relationships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21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22.xml.rels" ContentType="application/vnd.openxmlformats-package.relationships+xml"/>
  <Override PartName="/xl/drawings/_rels/drawing6.xml.rels" ContentType="application/vnd.openxmlformats-package.relationships+xml"/>
  <Override PartName="/xl/drawings/_rels/drawing23.xml.rels" ContentType="application/vnd.openxmlformats-package.relationships+xml"/>
  <Override PartName="/xl/drawings/_rels/drawing7.xml.rels" ContentType="application/vnd.openxmlformats-package.relationships+xml"/>
  <Override PartName="/xl/drawings/_rels/drawing24.xml.rels" ContentType="application/vnd.openxmlformats-package.relationships+xml"/>
  <Override PartName="/xl/drawings/_rels/drawing8.xml.rels" ContentType="application/vnd.openxmlformats-package.relationships+xml"/>
  <Override PartName="/xl/drawings/_rels/drawing25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_rels/drawing27.xml.rels" ContentType="application/vnd.openxmlformats-package.relationships+xml"/>
  <Override PartName="/xl/drawings/_rels/drawing28.xml.rels" ContentType="application/vnd.openxmlformats-package.relationships+xml"/>
  <Override PartName="/xl/drawings/_rels/drawing29.xml.rels" ContentType="application/vnd.openxmlformats-package.relationships+xml"/>
  <Override PartName="/xl/drawings/_rels/drawing30.xml.rels" ContentType="application/vnd.openxmlformats-package.relationships+xml"/>
  <Override PartName="/xl/drawings/_rels/drawing31.xml.rels" ContentType="application/vnd.openxmlformats-package.relationships+xml"/>
  <Override PartName="/xl/drawings/_rels/drawing32.xml.rels" ContentType="application/vnd.openxmlformats-package.relationships+xml"/>
  <Override PartName="/xl/drawings/_rels/drawing33.xml.rels" ContentType="application/vnd.openxmlformats-package.relationships+xml"/>
  <Override PartName="/xl/drawings/_rels/drawing34.xml.rels" ContentType="application/vnd.openxmlformats-package.relationships+xml"/>
  <Override PartName="/xl/drawings/_rels/drawing35.xml.rels" ContentType="application/vnd.openxmlformats-package.relationships+xml"/>
  <Override PartName="/xl/drawings/_rels/drawing36.xml.rels" ContentType="application/vnd.openxmlformats-package.relationships+xml"/>
  <Override PartName="/xl/drawings/_rels/drawing37.xml.rels" ContentType="application/vnd.openxmlformats-package.relationships+xml"/>
  <Override PartName="/xl/drawings/_rels/drawing38.xml.rels" ContentType="application/vnd.openxmlformats-package.relationships+xml"/>
  <Override PartName="/xl/drawings/_rels/drawing39.xml.rels" ContentType="application/vnd.openxmlformats-package.relationships+xml"/>
  <Override PartName="/xl/drawings/_rels/drawing40.xml.rels" ContentType="application/vnd.openxmlformats-package.relationships+xml"/>
  <Override PartName="/xl/drawings/_rels/drawing41.xml.rels" ContentType="application/vnd.openxmlformats-package.relationships+xml"/>
  <Override PartName="/xl/drawings/_rels/drawing42.xml.rels" ContentType="application/vnd.openxmlformats-package.relationships+xml"/>
  <Override PartName="/xl/drawings/_rels/drawing43.xml.rels" ContentType="application/vnd.openxmlformats-package.relationships+xml"/>
  <Override PartName="/xl/drawings/_rels/drawing44.xml.rels" ContentType="application/vnd.openxmlformats-package.relationships+xml"/>
  <Override PartName="/xl/drawings/_rels/drawing45.xml.rels" ContentType="application/vnd.openxmlformats-package.relationships+xml"/>
  <Override PartName="/xl/drawings/_rels/drawing46.xml.rels" ContentType="application/vnd.openxmlformats-package.relationships+xml"/>
  <Override PartName="/xl/drawings/_rels/drawing47.xml.rels" ContentType="application/vnd.openxmlformats-package.relationships+xml"/>
  <Override PartName="/xl/drawings/_rels/drawing48.xml.rels" ContentType="application/vnd.openxmlformats-package.relationships+xml"/>
  <Override PartName="/xl/drawings/_rels/drawing49.xml.rels" ContentType="application/vnd.openxmlformats-package.relationships+xml"/>
  <Override PartName="/xl/drawings/_rels/drawing50.xml.rels" ContentType="application/vnd.openxmlformats-package.relationships+xml"/>
  <Override PartName="/xl/drawings/_rels/drawing51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Startovka" sheetId="1" state="visible" r:id="rId2"/>
    <sheet name="Cviky" sheetId="2" state="visible" r:id="rId3"/>
    <sheet name="Výsledky" sheetId="3" state="visible" r:id="rId4"/>
    <sheet name="1" sheetId="4" state="visible" r:id="rId5"/>
    <sheet name="2" sheetId="5" state="visible" r:id="rId6"/>
    <sheet name="3" sheetId="6" state="visible" r:id="rId7"/>
    <sheet name="4" sheetId="7" state="visible" r:id="rId8"/>
    <sheet name="5" sheetId="8" state="visible" r:id="rId9"/>
    <sheet name="6" sheetId="9" state="visible" r:id="rId10"/>
    <sheet name="7" sheetId="10" state="visible" r:id="rId11"/>
    <sheet name="8" sheetId="11" state="visible" r:id="rId12"/>
    <sheet name="9" sheetId="12" state="visible" r:id="rId13"/>
    <sheet name="10" sheetId="13" state="visible" r:id="rId14"/>
    <sheet name="11" sheetId="14" state="visible" r:id="rId15"/>
    <sheet name="12" sheetId="15" state="visible" r:id="rId16"/>
    <sheet name="13" sheetId="16" state="visible" r:id="rId17"/>
    <sheet name="14" sheetId="17" state="visible" r:id="rId18"/>
    <sheet name="15" sheetId="18" state="visible" r:id="rId19"/>
    <sheet name="16" sheetId="19" state="visible" r:id="rId20"/>
    <sheet name="17" sheetId="20" state="visible" r:id="rId21"/>
    <sheet name="18" sheetId="21" state="visible" r:id="rId22"/>
    <sheet name="19" sheetId="22" state="visible" r:id="rId23"/>
    <sheet name="20" sheetId="23" state="visible" r:id="rId24"/>
    <sheet name="21" sheetId="24" state="visible" r:id="rId25"/>
    <sheet name="22" sheetId="25" state="visible" r:id="rId26"/>
    <sheet name="23" sheetId="26" state="visible" r:id="rId27"/>
    <sheet name="24" sheetId="27" state="visible" r:id="rId28"/>
    <sheet name="25" sheetId="28" state="visible" r:id="rId29"/>
    <sheet name="26" sheetId="29" state="visible" r:id="rId30"/>
    <sheet name="27" sheetId="30" state="visible" r:id="rId31"/>
    <sheet name="28" sheetId="31" state="visible" r:id="rId32"/>
    <sheet name="29" sheetId="32" state="visible" r:id="rId33"/>
    <sheet name="30" sheetId="33" state="visible" r:id="rId34"/>
    <sheet name="31" sheetId="34" state="visible" r:id="rId35"/>
    <sheet name="32" sheetId="35" state="visible" r:id="rId36"/>
    <sheet name="33" sheetId="36" state="visible" r:id="rId37"/>
    <sheet name="34" sheetId="37" state="visible" r:id="rId38"/>
    <sheet name="35" sheetId="38" state="visible" r:id="rId39"/>
    <sheet name="36" sheetId="39" state="visible" r:id="rId40"/>
    <sheet name="37" sheetId="40" state="visible" r:id="rId41"/>
    <sheet name="38" sheetId="41" state="visible" r:id="rId42"/>
    <sheet name="39" sheetId="42" state="visible" r:id="rId43"/>
    <sheet name="40" sheetId="43" state="visible" r:id="rId44"/>
    <sheet name="41" sheetId="44" state="visible" r:id="rId45"/>
    <sheet name="42" sheetId="45" state="visible" r:id="rId46"/>
    <sheet name="43" sheetId="46" state="visible" r:id="rId47"/>
    <sheet name="44" sheetId="47" state="visible" r:id="rId48"/>
    <sheet name="45" sheetId="48" state="visible" r:id="rId49"/>
    <sheet name="46" sheetId="49" state="visible" r:id="rId50"/>
    <sheet name="47" sheetId="50" state="visible" r:id="rId51"/>
    <sheet name="48" sheetId="51" state="visible" r:id="rId52"/>
    <sheet name="49" sheetId="52" state="visible" r:id="rId53"/>
    <sheet name="50" sheetId="53" state="visible" r:id="rId54"/>
  </sheets>
  <definedNames>
    <definedName function="false" hidden="false" localSheetId="1" name="_xlnm._FilterDatabase" vbProcedure="false">Cviky!$E$2:$G$12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<sst xmlns="http://schemas.openxmlformats.org/spreadsheetml/2006/main" count="1393" uniqueCount="141">
  <si>
    <t xml:space="preserve">Startovní číslo</t>
  </si>
  <si>
    <t xml:space="preserve">Jméno a příjmení psovoda</t>
  </si>
  <si>
    <t xml:space="preserve">Jméno psa</t>
  </si>
  <si>
    <t xml:space="preserve">Plemeno</t>
  </si>
  <si>
    <t xml:space="preserve">Třída</t>
  </si>
  <si>
    <t xml:space="preserve">Vyber u týmu "N" pokud nenastoupil</t>
  </si>
  <si>
    <t xml:space="preserve">Lenka Racková </t>
  </si>
  <si>
    <t xml:space="preserve">Grizzly Bear Magic Bond </t>
  </si>
  <si>
    <t xml:space="preserve">Border colie </t>
  </si>
  <si>
    <t xml:space="preserve">OB-Z</t>
  </si>
  <si>
    <t xml:space="preserve">Pořadatel</t>
  </si>
  <si>
    <t xml:space="preserve">Alexandra Křivohlavá</t>
  </si>
  <si>
    <t xml:space="preserve">Jana Feranová</t>
  </si>
  <si>
    <t xml:space="preserve">Evelin Královská Manta</t>
  </si>
  <si>
    <t xml:space="preserve">Papillon</t>
  </si>
  <si>
    <t xml:space="preserve">Název a místo konání akce</t>
  </si>
  <si>
    <t xml:space="preserve">Letní zkoušky Praha Kateřinky</t>
  </si>
  <si>
    <t xml:space="preserve">Jitka Freibauerová</t>
  </si>
  <si>
    <t xml:space="preserve">Divine Essence Infinity Love Staff</t>
  </si>
  <si>
    <t xml:space="preserve">SBT</t>
  </si>
  <si>
    <t xml:space="preserve">Datum konání akce</t>
  </si>
  <si>
    <t xml:space="preserve">16.9.2023 </t>
  </si>
  <si>
    <t xml:space="preserve">Michaela Sibova</t>
  </si>
  <si>
    <t xml:space="preserve">Eros De Alphaville Bohemia</t>
  </si>
  <si>
    <t xml:space="preserve">Belgicky ovčák / Malinois</t>
  </si>
  <si>
    <t xml:space="preserve">Kristýna Jäger</t>
  </si>
  <si>
    <t xml:space="preserve">Dixey Abalio</t>
  </si>
  <si>
    <t xml:space="preserve">NO </t>
  </si>
  <si>
    <t xml:space="preserve">OB1</t>
  </si>
  <si>
    <t xml:space="preserve">N</t>
  </si>
  <si>
    <t xml:space="preserve">Třída OB-Z</t>
  </si>
  <si>
    <t xml:space="preserve">Pavla Peřinová</t>
  </si>
  <si>
    <t xml:space="preserve">Anton Junior Swiss Friendly Dog</t>
  </si>
  <si>
    <t xml:space="preserve">entlebušský salašnický pes</t>
  </si>
  <si>
    <t xml:space="preserve">Hlavní rozhodčí</t>
  </si>
  <si>
    <t xml:space="preserve">Petra Štolová</t>
  </si>
  <si>
    <t xml:space="preserve">Druhý rozhodčí</t>
  </si>
  <si>
    <t xml:space="preserve">není</t>
  </si>
  <si>
    <t xml:space="preserve">Simona Buryšková</t>
  </si>
  <si>
    <t xml:space="preserve">Flow</t>
  </si>
  <si>
    <t xml:space="preserve">LR</t>
  </si>
  <si>
    <t xml:space="preserve">Hlavní steward</t>
  </si>
  <si>
    <t xml:space="preserve">Druhý steward</t>
  </si>
  <si>
    <t xml:space="preserve">Jiří Šlechta</t>
  </si>
  <si>
    <t xml:space="preserve">Snowball Deabei</t>
  </si>
  <si>
    <t xml:space="preserve">BOC</t>
  </si>
  <si>
    <t xml:space="preserve">Leona Koubková </t>
  </si>
  <si>
    <t xml:space="preserve">Ctir Land od Stone</t>
  </si>
  <si>
    <t xml:space="preserve">Německý špic </t>
  </si>
  <si>
    <t xml:space="preserve">Třída OB1</t>
  </si>
  <si>
    <t xml:space="preserve">Ludmila Klikova</t>
  </si>
  <si>
    <t xml:space="preserve">Felice Dog from Wonderland</t>
  </si>
  <si>
    <t xml:space="preserve">kooikerhondje</t>
  </si>
  <si>
    <t xml:space="preserve">Lucia Nováková</t>
  </si>
  <si>
    <t xml:space="preserve">Rise and Shine Ever After</t>
  </si>
  <si>
    <t xml:space="preserve">kolie dlouhosrsta</t>
  </si>
  <si>
    <t xml:space="preserve">OB2</t>
  </si>
  <si>
    <t xml:space="preserve">Gabriela Vatková</t>
  </si>
  <si>
    <t xml:space="preserve">Everest Valkar</t>
  </si>
  <si>
    <t xml:space="preserve">Australský ovčák</t>
  </si>
  <si>
    <t xml:space="preserve">Světlana Suchánková </t>
  </si>
  <si>
    <t xml:space="preserve">Stella</t>
  </si>
  <si>
    <t xml:space="preserve">kříženec</t>
  </si>
  <si>
    <t xml:space="preserve">Třída OB2</t>
  </si>
  <si>
    <t xml:space="preserve">Silvie Moravcová</t>
  </si>
  <si>
    <t xml:space="preserve">Leonora Zlatá skalka</t>
  </si>
  <si>
    <t xml:space="preserve">Havanský psík</t>
  </si>
  <si>
    <t xml:space="preserve">Denisa Smišková</t>
  </si>
  <si>
    <t xml:space="preserve">Alrisha Satis Sumnium</t>
  </si>
  <si>
    <t xml:space="preserve">border kolie</t>
  </si>
  <si>
    <t xml:space="preserve">OB3</t>
  </si>
  <si>
    <t xml:space="preserve">Kateřina Uriková </t>
  </si>
  <si>
    <t xml:space="preserve">Cute Josephine King of Bohemia</t>
  </si>
  <si>
    <t xml:space="preserve">Jana Krátká</t>
  </si>
  <si>
    <t xml:space="preserve">Aluca Esuatty</t>
  </si>
  <si>
    <t xml:space="preserve">Třída OB3</t>
  </si>
  <si>
    <t xml:space="preserve">Kateřina Hajšlová</t>
  </si>
  <si>
    <t xml:space="preserve">Kronos Bohemia White Hunter</t>
  </si>
  <si>
    <t xml:space="preserve">Jack Russell Terrier</t>
  </si>
  <si>
    <t xml:space="preserve">Alive Miracle My Divines</t>
  </si>
  <si>
    <t xml:space="preserve">POKYNY K VYPLŇOVÁNÍ</t>
  </si>
  <si>
    <t xml:space="preserve">Píše se pouze do bílých polí.</t>
  </si>
  <si>
    <t xml:space="preserve">Ve žlutých polích se vybírá z rozevírací nabídky!</t>
  </si>
  <si>
    <r>
      <rPr>
        <b val="true"/>
        <sz val="12"/>
        <color rgb="FF000000"/>
        <rFont val="Calibri"/>
        <family val="2"/>
        <charset val="238"/>
      </rPr>
      <t xml:space="preserve">Pokud danou třídu posuzuje pouze jeden rozhodčí, nechce u druhého nápis "</t>
    </r>
    <r>
      <rPr>
        <b val="true"/>
        <sz val="12"/>
        <color rgb="FFFF0000"/>
        <rFont val="Calibri"/>
        <family val="2"/>
        <charset val="238"/>
      </rPr>
      <t xml:space="preserve">není</t>
    </r>
    <r>
      <rPr>
        <b val="true"/>
        <sz val="12"/>
        <color rgb="FF000000"/>
        <rFont val="Calibri"/>
        <family val="2"/>
        <charset val="238"/>
      </rPr>
      <t xml:space="preserve">"</t>
    </r>
  </si>
  <si>
    <t xml:space="preserve">Pořadí cviku</t>
  </si>
  <si>
    <t xml:space="preserve">Název cviku</t>
  </si>
  <si>
    <t xml:space="preserve">Koef.</t>
  </si>
  <si>
    <t xml:space="preserve">Odložení vsedě ve skupině</t>
  </si>
  <si>
    <t xml:space="preserve">Odložení vleže ve skupině</t>
  </si>
  <si>
    <t xml:space="preserve">Odložení do lehu nebo do sedu za chůze</t>
  </si>
  <si>
    <t xml:space="preserve">Odložení za pochodu</t>
  </si>
  <si>
    <t xml:space="preserve">Odložení za pochodu do stoje/sedu/lehu</t>
  </si>
  <si>
    <t xml:space="preserve">Odložení vleže ve skupině a přivolání</t>
  </si>
  <si>
    <t xml:space="preserve">Ovladatelnost na dálku</t>
  </si>
  <si>
    <t xml:space="preserve">Skok přes překážku</t>
  </si>
  <si>
    <t xml:space="preserve">Skok přes překážku a aport činky</t>
  </si>
  <si>
    <t xml:space="preserve">Pachová identifikace a aport</t>
  </si>
  <si>
    <t xml:space="preserve">Vyslání do čtverce</t>
  </si>
  <si>
    <t xml:space="preserve">Vyslání do čtverce a položení</t>
  </si>
  <si>
    <t xml:space="preserve">Vyslání okolo skupiny kuželů/barelu, zastavení a skok přes překážku</t>
  </si>
  <si>
    <t xml:space="preserve">Vyslání okolo skupiny kuželů/barelu, zastavení, aport a skok přes překážku</t>
  </si>
  <si>
    <t xml:space="preserve">Chůze u nohy</t>
  </si>
  <si>
    <t xml:space="preserve">Vyslání do čtverce, položení a přivolání</t>
  </si>
  <si>
    <t xml:space="preserve">Vyslání okolo kuželu a zpět</t>
  </si>
  <si>
    <t xml:space="preserve">Vyslání okolo skupiny kuželů/barelu a zpět</t>
  </si>
  <si>
    <t xml:space="preserve">Držení aportovací činky</t>
  </si>
  <si>
    <t xml:space="preserve">Přivolání</t>
  </si>
  <si>
    <t xml:space="preserve">Směrový aport</t>
  </si>
  <si>
    <t xml:space="preserve">Odložení za pochodu a přivolání</t>
  </si>
  <si>
    <t xml:space="preserve">Celkový dojem</t>
  </si>
  <si>
    <t xml:space="preserve">Přivolání se zastavením</t>
  </si>
  <si>
    <t xml:space="preserve"> </t>
  </si>
  <si>
    <t xml:space="preserve">Přivolání se zastavením do stoje/sedu/lehu</t>
  </si>
  <si>
    <t xml:space="preserve">Z rozevíracího seznamu ve žlutých buňkách určete pořadí cviků.</t>
  </si>
  <si>
    <t xml:space="preserve">Koeficienty cviků se upraví automaticky.</t>
  </si>
  <si>
    <t xml:space="preserve">ano</t>
  </si>
  <si>
    <t xml:space="preserve">ne</t>
  </si>
  <si>
    <t xml:space="preserve">Soutěžní třída</t>
  </si>
  <si>
    <t xml:space="preserve">Pořadí</t>
  </si>
  <si>
    <t xml:space="preserve">Počet bodů</t>
  </si>
  <si>
    <t xml:space="preserve">Známka</t>
  </si>
  <si>
    <t xml:space="preserve">Výsledková listina - OBEDIENCE CZ</t>
  </si>
  <si>
    <t xml:space="preserve">Pořadatel:</t>
  </si>
  <si>
    <t xml:space="preserve">Název a místo konání akce:</t>
  </si>
  <si>
    <t xml:space="preserve">Datum konání akce:</t>
  </si>
  <si>
    <t xml:space="preserve">Rozhodčí:</t>
  </si>
  <si>
    <t xml:space="preserve">Steward:</t>
  </si>
  <si>
    <t xml:space="preserve">Psovod:</t>
  </si>
  <si>
    <t xml:space="preserve">Bodové srážky</t>
  </si>
  <si>
    <t xml:space="preserve">Pes:</t>
  </si>
  <si>
    <r>
      <rPr>
        <sz val="9"/>
        <color rgb="FF000000"/>
        <rFont val="Calibri"/>
        <family val="2"/>
        <charset val="238"/>
      </rPr>
      <t xml:space="preserve">V případě udělení červené karty (diskvalifikace) vyberte v poli u červené karty "</t>
    </r>
    <r>
      <rPr>
        <b val="true"/>
        <sz val="9"/>
        <color rgb="FFFF0000"/>
        <rFont val="Calibri"/>
        <family val="2"/>
        <charset val="238"/>
      </rPr>
      <t xml:space="preserve">ano</t>
    </r>
    <r>
      <rPr>
        <sz val="9"/>
        <color rgb="FF000000"/>
        <rFont val="Calibri"/>
        <family val="2"/>
        <charset val="238"/>
      </rPr>
      <t xml:space="preserve">". V případě udělení žluté karty ve třídě OB3 vyberte "</t>
    </r>
    <r>
      <rPr>
        <b val="true"/>
        <sz val="9"/>
        <color rgb="FFFF0000"/>
        <rFont val="Calibri"/>
        <family val="2"/>
        <charset val="238"/>
      </rPr>
      <t xml:space="preserve">ano</t>
    </r>
    <r>
      <rPr>
        <sz val="9"/>
        <color rgb="FF000000"/>
        <rFont val="Calibri"/>
        <family val="2"/>
        <charset val="238"/>
      </rPr>
      <t xml:space="preserve">" v poli u žluté karty.</t>
    </r>
  </si>
  <si>
    <t xml:space="preserve">Plemeno:</t>
  </si>
  <si>
    <t xml:space="preserve">Startovní číslo:</t>
  </si>
  <si>
    <t xml:space="preserve">Soutěžní třída:</t>
  </si>
  <si>
    <t xml:space="preserve">Červená karta</t>
  </si>
  <si>
    <t xml:space="preserve">Umístění:</t>
  </si>
  <si>
    <t xml:space="preserve">Známka od hlavního rozhodčího</t>
  </si>
  <si>
    <t xml:space="preserve">Známka od druhého rozhodčího</t>
  </si>
  <si>
    <t xml:space="preserve">Celkem bodů</t>
  </si>
  <si>
    <t xml:space="preserve">Celkový počet bodů</t>
  </si>
  <si>
    <t xml:space="preserve">Celková známka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</si>
</sst>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#,##0.00\ [$Kč-405];[RED]\-#,##0.00\ [$Kč-405]"/>
    <numFmt numFmtId="166" formatCode="[$-405]General"/>
    <numFmt numFmtId="167" formatCode="[$-405]@"/>
    <numFmt numFmtId="168" formatCode="General"/>
    <numFmt numFmtId="169" formatCode="0.00;[RED]0.00"/>
    <numFmt numFmtId="170" formatCode="0.0;[RED]0.0"/>
    <numFmt numFmtId="171" formatCode="dd\.mm\.yyyy"/>
    <numFmt numFmtId="172" formatCode="[$-405]d\.m\.yy"/>
    <numFmt numFmtId="173" formatCode="[$-405]0.00"/>
  </numFmts>
  <fonts count="20">
    <font>
      <sz val="11"/>
      <color rgb="FF00000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i val="true"/>
      <sz val="16"/>
      <color rgb="FF000000"/>
      <name val="Arial"/>
      <family val="2"/>
      <charset val="238"/>
    </font>
    <font>
      <b val="true"/>
      <i val="true"/>
      <u val="single"/>
      <sz val="11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 val="true"/>
      <sz val="14"/>
      <color rgb="FF000000"/>
      <name val="Calibri"/>
      <family val="2"/>
      <charset val="238"/>
    </font>
    <font>
      <b val="true"/>
      <sz val="12"/>
      <color rgb="FFFF0000"/>
      <name val="Calibri"/>
      <family val="2"/>
      <charset val="238"/>
    </font>
    <font>
      <b val="true"/>
      <sz val="12"/>
      <color rgb="FF000000"/>
      <name val="Calibri"/>
      <family val="2"/>
      <charset val="238"/>
    </font>
    <font>
      <sz val="11"/>
      <color rgb="FFFFFFFF"/>
      <name val="Calibri"/>
      <family val="2"/>
      <charset val="238"/>
    </font>
    <font>
      <b val="true"/>
      <sz val="20"/>
      <color rgb="FF000000"/>
      <name val="Calibri"/>
      <family val="2"/>
      <charset val="238"/>
    </font>
    <font>
      <b val="true"/>
      <sz val="11"/>
      <color rgb="FFFF0000"/>
      <name val="Calibri"/>
      <family val="2"/>
      <charset val="238"/>
    </font>
    <font>
      <sz val="12"/>
      <color rgb="FFFFFFFF"/>
      <name val="Calibri"/>
      <family val="2"/>
      <charset val="238"/>
    </font>
    <font>
      <b val="true"/>
      <sz val="16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 val="true"/>
      <sz val="9"/>
      <color rgb="FFFF0000"/>
      <name val="Calibri"/>
      <family val="2"/>
      <charset val="238"/>
    </font>
    <font>
      <sz val="10"/>
      <color rgb="FF000000"/>
      <name val="Calibri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rgb="FFFFE699"/>
        <bgColor rgb="FFFFFF99"/>
      </patternFill>
    </fill>
    <fill>
      <patternFill patternType="solid">
        <fgColor rgb="FFBDD7EE"/>
        <bgColor rgb="FFB7DEE8"/>
      </patternFill>
    </fill>
    <fill>
      <patternFill patternType="solid">
        <fgColor rgb="FFC6E0B4"/>
        <bgColor rgb="FFB7DEE8"/>
      </patternFill>
    </fill>
    <fill>
      <patternFill patternType="solid">
        <fgColor rgb="FFF8CBAD"/>
        <bgColor rgb="FFFFE699"/>
      </patternFill>
    </fill>
    <fill>
      <patternFill patternType="solid">
        <fgColor rgb="FF4BACC6"/>
        <bgColor rgb="FF339966"/>
      </patternFill>
    </fill>
    <fill>
      <patternFill patternType="solid">
        <fgColor rgb="FFB4C6E7"/>
        <bgColor rgb="FF9BC2E6"/>
      </patternFill>
    </fill>
    <fill>
      <patternFill patternType="solid">
        <fgColor rgb="FFFFFF99"/>
        <bgColor rgb="FFFFFF66"/>
      </patternFill>
    </fill>
    <fill>
      <patternFill patternType="solid">
        <fgColor rgb="FFFCE4D6"/>
        <bgColor rgb="FFFFF2CC"/>
      </patternFill>
    </fill>
    <fill>
      <patternFill patternType="solid">
        <fgColor rgb="FF9BC2E6"/>
        <bgColor rgb="FF93CDDD"/>
      </patternFill>
    </fill>
    <fill>
      <patternFill patternType="solid">
        <fgColor rgb="FFFFF2CC"/>
        <bgColor rgb="FFFCE4D6"/>
      </patternFill>
    </fill>
    <fill>
      <patternFill patternType="solid">
        <fgColor rgb="FFFFFF66"/>
        <bgColor rgb="FFFFFF99"/>
      </patternFill>
    </fill>
    <fill>
      <patternFill patternType="solid">
        <fgColor rgb="FF93CDDD"/>
        <bgColor rgb="FF9BC2E6"/>
      </patternFill>
    </fill>
    <fill>
      <patternFill patternType="solid">
        <fgColor rgb="FFFFFFFF"/>
        <bgColor rgb="FFFFF2CC"/>
      </patternFill>
    </fill>
    <fill>
      <patternFill patternType="solid">
        <fgColor rgb="FFB7DEE8"/>
        <bgColor rgb="FFBDD7EE"/>
      </patternFill>
    </fill>
  </fills>
  <borders count="18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 style="thin"/>
      <diagonal/>
    </border>
  </borders>
  <cellStyleXfs count="2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4" borderId="0" applyFont="true" applyBorder="false" applyAlignment="true" applyProtection="false">
      <alignment horizontal="general" vertical="bottom" textRotation="0" wrapText="false" indent="0" shrinkToFit="false"/>
    </xf>
    <xf numFmtId="164" fontId="0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center" vertical="bottom" textRotation="9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5" fontId="5" fillId="0" borderId="0" applyFont="true" applyBorder="false" applyAlignment="true" applyProtection="false">
      <alignment horizontal="general" vertical="bottom" textRotation="0" wrapText="false" indent="0" shrinkToFit="false"/>
    </xf>
    <xf numFmtId="166" fontId="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0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6" borderId="1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6" borderId="2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7" borderId="1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0" borderId="1" xfId="2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6" fontId="6" fillId="0" borderId="0" xfId="27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8" fillId="8" borderId="1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6" fillId="6" borderId="3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4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6" fillId="6" borderId="5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6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6" fillId="6" borderId="7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9" borderId="8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9" borderId="9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10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6" fillId="9" borderId="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6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6" fillId="9" borderId="1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12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6" fillId="9" borderId="13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14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9" fillId="4" borderId="8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4" borderId="9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4" borderId="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4" borderId="1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4" borderId="13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10" borderId="8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0" borderId="9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10" borderId="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10" borderId="1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10" borderId="13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9" fillId="11" borderId="8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1" borderId="9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11" borderId="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11" borderId="11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11" borderId="13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8" fillId="12" borderId="2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0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8" fillId="0" borderId="1" xfId="2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12" fillId="0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3" fillId="13" borderId="1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1" fillId="13" borderId="1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13" borderId="15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12" borderId="15" xfId="27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6" fillId="0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13" borderId="1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12" borderId="1" xfId="27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8" fillId="13" borderId="16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12" borderId="16" xfId="27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8" fillId="0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0" xfId="27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6" fontId="14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5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2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6" borderId="16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" fillId="0" borderId="1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6" fillId="0" borderId="1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6" fillId="0" borderId="1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6" fillId="0" borderId="16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2" fillId="0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6" fillId="0" borderId="1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6" fillId="0" borderId="1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6" fillId="14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6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14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14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" fillId="14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0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14" borderId="0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" fillId="14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6" fillId="14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14" borderId="0" xfId="2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8" fillId="14" borderId="0" xfId="2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6" fontId="7" fillId="15" borderId="1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7" fillId="15" borderId="1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6" fillId="15" borderId="1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15" borderId="1" xfId="2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11" fillId="14" borderId="1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1" fillId="14" borderId="1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1" fillId="14" borderId="2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1" fillId="14" borderId="15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19" fillId="14" borderId="15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1" fillId="14" borderId="10" xfId="2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14" borderId="15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14" borderId="15" xfId="2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8" fillId="12" borderId="15" xfId="2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8" fillId="12" borderId="10" xfId="2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8" fillId="14" borderId="1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8" fillId="14" borderId="15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12" fillId="0" borderId="0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14" borderId="1" xfId="2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8" fillId="12" borderId="1" xfId="2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11" fillId="14" borderId="2" xfId="2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3" fontId="14" fillId="14" borderId="17" xfId="2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4" fillId="14" borderId="17" xfId="27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1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f1" xfId="20"/>
    <cellStyle name="cf2" xfId="21"/>
    <cellStyle name="cf3" xfId="22"/>
    <cellStyle name="cf4" xfId="23"/>
    <cellStyle name="Heading1" xfId="24"/>
    <cellStyle name="Result" xfId="25"/>
    <cellStyle name="Result2" xfId="26"/>
    <cellStyle name="Excel Built-in Normal" xfId="27"/>
  </cellStyles>
  <dxfs count="1">
    <dxf>
      <font>
        <name val="Arial"/>
        <charset val="238"/>
        <family val="2"/>
        <color rgb="FF000000"/>
        <sz val="11"/>
      </font>
      <alignment horizontal="general" vertical="bottom" textRotation="0" wrapText="false" indent="0" shrinkToFit="false"/>
    </dxf>
  </dxfs>
  <colors>
    <indexedColors>
      <rgbColor rgb="FF000000"/>
      <rgbColor rgb="FFFFFFFF"/>
      <rgbColor rgb="FFFF0000"/>
      <rgbColor rgb="FF00FF00"/>
      <rgbColor rgb="FF0000FF"/>
      <rgbColor rgb="FFFFFF66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4C6E7"/>
      <rgbColor rgb="FF808080"/>
      <rgbColor rgb="FF93CDDD"/>
      <rgbColor rgb="FF993366"/>
      <rgbColor rgb="FFFFF2CC"/>
      <rgbColor rgb="FFB7DEE8"/>
      <rgbColor rgb="FF660066"/>
      <rgbColor rgb="FFFF8080"/>
      <rgbColor rgb="FF0066CC"/>
      <rgbColor rgb="FFBDD7EE"/>
      <rgbColor rgb="FF000080"/>
      <rgbColor rgb="FFFF00FF"/>
      <rgbColor rgb="FFFFE699"/>
      <rgbColor rgb="FF00FFFF"/>
      <rgbColor rgb="FF800080"/>
      <rgbColor rgb="FF800000"/>
      <rgbColor rgb="FF008080"/>
      <rgbColor rgb="FF0000FF"/>
      <rgbColor rgb="FF00CCFF"/>
      <rgbColor rgb="FFFCE4D6"/>
      <rgbColor rgb="FFC6E0B4"/>
      <rgbColor rgb="FFFFFF99"/>
      <rgbColor rgb="FF9BC2E6"/>
      <rgbColor rgb="FFFF99CC"/>
      <rgbColor rgb="FFCC99FF"/>
      <rgbColor rgb="FFF8CBAD"/>
      <rgbColor rgb="FF3366FF"/>
      <rgbColor rgb="FF4BACC6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worksheet" Target="worksheets/sheet52.xml"/><Relationship Id="rId54" Type="http://schemas.openxmlformats.org/officeDocument/2006/relationships/worksheet" Target="worksheets/sheet53.xml"/><Relationship Id="rId5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54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63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64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65.jpe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66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67.jpe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68.jpe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69.jpe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70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71.jpe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17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55.jpe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173.jpe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174.jpe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image" Target="../media/image175.jpe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image" Target="../media/image176.jpe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image" Target="../media/image177.jpe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image" Target="../media/image178.jpe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image" Target="../media/image179.jpe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image" Target="../media/image180.jpeg"/>
</Relationships>
</file>

<file path=xl/drawings/_rels/drawing28.xml.rels><?xml version="1.0" encoding="UTF-8"?>
<Relationships xmlns="http://schemas.openxmlformats.org/package/2006/relationships"><Relationship Id="rId1" Type="http://schemas.openxmlformats.org/officeDocument/2006/relationships/image" Target="../media/image181.jpeg"/>
</Relationships>
</file>

<file path=xl/drawings/_rels/drawing29.xml.rels><?xml version="1.0" encoding="UTF-8"?>
<Relationships xmlns="http://schemas.openxmlformats.org/package/2006/relationships"><Relationship Id="rId1" Type="http://schemas.openxmlformats.org/officeDocument/2006/relationships/image" Target="../media/image18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56.jpeg"/>
</Relationships>
</file>

<file path=xl/drawings/_rels/drawing30.xml.rels><?xml version="1.0" encoding="UTF-8"?>
<Relationships xmlns="http://schemas.openxmlformats.org/package/2006/relationships"><Relationship Id="rId1" Type="http://schemas.openxmlformats.org/officeDocument/2006/relationships/image" Target="../media/image183.jpeg"/>
</Relationships>
</file>

<file path=xl/drawings/_rels/drawing31.xml.rels><?xml version="1.0" encoding="UTF-8"?>
<Relationships xmlns="http://schemas.openxmlformats.org/package/2006/relationships"><Relationship Id="rId1" Type="http://schemas.openxmlformats.org/officeDocument/2006/relationships/image" Target="../media/image184.jpeg"/>
</Relationships>
</file>

<file path=xl/drawings/_rels/drawing32.xml.rels><?xml version="1.0" encoding="UTF-8"?>
<Relationships xmlns="http://schemas.openxmlformats.org/package/2006/relationships"><Relationship Id="rId1" Type="http://schemas.openxmlformats.org/officeDocument/2006/relationships/image" Target="../media/image185.jpeg"/>
</Relationships>
</file>

<file path=xl/drawings/_rels/drawing33.xml.rels><?xml version="1.0" encoding="UTF-8"?>
<Relationships xmlns="http://schemas.openxmlformats.org/package/2006/relationships"><Relationship Id="rId1" Type="http://schemas.openxmlformats.org/officeDocument/2006/relationships/image" Target="../media/image186.jpeg"/>
</Relationships>
</file>

<file path=xl/drawings/_rels/drawing34.xml.rels><?xml version="1.0" encoding="UTF-8"?>
<Relationships xmlns="http://schemas.openxmlformats.org/package/2006/relationships"><Relationship Id="rId1" Type="http://schemas.openxmlformats.org/officeDocument/2006/relationships/image" Target="../media/image187.jpeg"/>
</Relationships>
</file>

<file path=xl/drawings/_rels/drawing35.xml.rels><?xml version="1.0" encoding="UTF-8"?>
<Relationships xmlns="http://schemas.openxmlformats.org/package/2006/relationships"><Relationship Id="rId1" Type="http://schemas.openxmlformats.org/officeDocument/2006/relationships/image" Target="../media/image188.jpeg"/>
</Relationships>
</file>

<file path=xl/drawings/_rels/drawing36.xml.rels><?xml version="1.0" encoding="UTF-8"?>
<Relationships xmlns="http://schemas.openxmlformats.org/package/2006/relationships"><Relationship Id="rId1" Type="http://schemas.openxmlformats.org/officeDocument/2006/relationships/image" Target="../media/image189.jpeg"/>
</Relationships>
</file>

<file path=xl/drawings/_rels/drawing37.xml.rels><?xml version="1.0" encoding="UTF-8"?>
<Relationships xmlns="http://schemas.openxmlformats.org/package/2006/relationships"><Relationship Id="rId1" Type="http://schemas.openxmlformats.org/officeDocument/2006/relationships/image" Target="../media/image190.jpeg"/>
</Relationships>
</file>

<file path=xl/drawings/_rels/drawing38.xml.rels><?xml version="1.0" encoding="UTF-8"?>
<Relationships xmlns="http://schemas.openxmlformats.org/package/2006/relationships"><Relationship Id="rId1" Type="http://schemas.openxmlformats.org/officeDocument/2006/relationships/image" Target="../media/image191.jpeg"/>
</Relationships>
</file>

<file path=xl/drawings/_rels/drawing39.xml.rels><?xml version="1.0" encoding="UTF-8"?>
<Relationships xmlns="http://schemas.openxmlformats.org/package/2006/relationships"><Relationship Id="rId1" Type="http://schemas.openxmlformats.org/officeDocument/2006/relationships/image" Target="../media/image192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57.jpeg"/>
</Relationships>
</file>

<file path=xl/drawings/_rels/drawing40.xml.rels><?xml version="1.0" encoding="UTF-8"?>
<Relationships xmlns="http://schemas.openxmlformats.org/package/2006/relationships"><Relationship Id="rId1" Type="http://schemas.openxmlformats.org/officeDocument/2006/relationships/image" Target="../media/image193.jpeg"/>
</Relationships>
</file>

<file path=xl/drawings/_rels/drawing41.xml.rels><?xml version="1.0" encoding="UTF-8"?>
<Relationships xmlns="http://schemas.openxmlformats.org/package/2006/relationships"><Relationship Id="rId1" Type="http://schemas.openxmlformats.org/officeDocument/2006/relationships/image" Target="../media/image194.jpeg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image" Target="../media/image195.jpeg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image" Target="../media/image196.jpeg"/>
</Relationships>
</file>

<file path=xl/drawings/_rels/drawing44.xml.rels><?xml version="1.0" encoding="UTF-8"?>
<Relationships xmlns="http://schemas.openxmlformats.org/package/2006/relationships"><Relationship Id="rId1" Type="http://schemas.openxmlformats.org/officeDocument/2006/relationships/image" Target="../media/image197.jpeg"/>
</Relationships>
</file>

<file path=xl/drawings/_rels/drawing45.xml.rels><?xml version="1.0" encoding="UTF-8"?>
<Relationships xmlns="http://schemas.openxmlformats.org/package/2006/relationships"><Relationship Id="rId1" Type="http://schemas.openxmlformats.org/officeDocument/2006/relationships/image" Target="../media/image198.jpeg"/>
</Relationships>
</file>

<file path=xl/drawings/_rels/drawing46.xml.rels><?xml version="1.0" encoding="UTF-8"?>
<Relationships xmlns="http://schemas.openxmlformats.org/package/2006/relationships"><Relationship Id="rId1" Type="http://schemas.openxmlformats.org/officeDocument/2006/relationships/image" Target="../media/image199.jpeg"/>
</Relationships>
</file>

<file path=xl/drawings/_rels/drawing47.xml.rels><?xml version="1.0" encoding="UTF-8"?>
<Relationships xmlns="http://schemas.openxmlformats.org/package/2006/relationships"><Relationship Id="rId1" Type="http://schemas.openxmlformats.org/officeDocument/2006/relationships/image" Target="../media/image200.jpeg"/>
</Relationships>
</file>

<file path=xl/drawings/_rels/drawing48.xml.rels><?xml version="1.0" encoding="UTF-8"?>
<Relationships xmlns="http://schemas.openxmlformats.org/package/2006/relationships"><Relationship Id="rId1" Type="http://schemas.openxmlformats.org/officeDocument/2006/relationships/image" Target="../media/image201.jpeg"/>
</Relationships>
</file>

<file path=xl/drawings/_rels/drawing49.xml.rels><?xml version="1.0" encoding="UTF-8"?>
<Relationships xmlns="http://schemas.openxmlformats.org/package/2006/relationships"><Relationship Id="rId1" Type="http://schemas.openxmlformats.org/officeDocument/2006/relationships/image" Target="../media/image202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58.jpeg"/>
</Relationships>
</file>

<file path=xl/drawings/_rels/drawing50.xml.rels><?xml version="1.0" encoding="UTF-8"?>
<Relationships xmlns="http://schemas.openxmlformats.org/package/2006/relationships"><Relationship Id="rId1" Type="http://schemas.openxmlformats.org/officeDocument/2006/relationships/image" Target="../media/image203.jpeg"/>
</Relationships>
</file>

<file path=xl/drawings/_rels/drawing51.xml.rels><?xml version="1.0" encoding="UTF-8"?>
<Relationships xmlns="http://schemas.openxmlformats.org/package/2006/relationships"><Relationship Id="rId1" Type="http://schemas.openxmlformats.org/officeDocument/2006/relationships/image" Target="../media/image204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59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60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161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162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9</xdr:col>
      <xdr:colOff>1475280</xdr:colOff>
      <xdr:row>21</xdr:row>
      <xdr:rowOff>48240</xdr:rowOff>
    </xdr:from>
    <xdr:to>
      <xdr:col>11</xdr:col>
      <xdr:colOff>261720</xdr:colOff>
      <xdr:row>30</xdr:row>
      <xdr:rowOff>87480</xdr:rowOff>
    </xdr:to>
    <xdr:pic>
      <xdr:nvPicPr>
        <xdr:cNvPr id="0" name="Obrázek 1" descr=""/>
        <xdr:cNvPicPr/>
      </xdr:nvPicPr>
      <xdr:blipFill>
        <a:blip r:embed="rId1"/>
        <a:stretch/>
      </xdr:blipFill>
      <xdr:spPr>
        <a:xfrm>
          <a:off x="14868360" y="4724280"/>
          <a:ext cx="2980800" cy="1822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9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0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1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2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3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4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5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6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7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8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19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0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1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2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3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4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5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6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7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8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29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0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1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2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3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4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5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6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7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8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39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0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1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2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3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4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5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6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7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8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49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50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5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6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7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2</xdr:col>
      <xdr:colOff>903240</xdr:colOff>
      <xdr:row>1</xdr:row>
      <xdr:rowOff>10080</xdr:rowOff>
    </xdr:from>
    <xdr:to>
      <xdr:col>2</xdr:col>
      <xdr:colOff>3206880</xdr:colOff>
      <xdr:row>1</xdr:row>
      <xdr:rowOff>1611000</xdr:rowOff>
    </xdr:to>
    <xdr:pic>
      <xdr:nvPicPr>
        <xdr:cNvPr id="8" name="Obrázek 1" descr=""/>
        <xdr:cNvPicPr/>
      </xdr:nvPicPr>
      <xdr:blipFill>
        <a:blip r:embed="rId1"/>
        <a:stretch/>
      </xdr:blipFill>
      <xdr:spPr>
        <a:xfrm>
          <a:off x="2442240" y="276480"/>
          <a:ext cx="2303640" cy="16009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23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24.x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drawing" Target="../drawings/drawing25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26.x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drawing" Target="../drawings/drawing27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drawing" Target="../drawings/drawing28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29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30.xml"/>
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drawing" Target="../drawings/drawing31.x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drawing" Target="../drawings/drawing32.xml"/>
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drawing" Target="../drawings/drawing33.xml"/>
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drawing" Target="../drawings/drawing34.x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drawing" Target="../drawings/drawing35.xml"/>
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drawing" Target="../drawings/drawing36.x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drawing" Target="../drawings/drawing37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drawing" Target="../drawings/drawing38.x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drawing" Target="../drawings/drawing39.x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drawing" Target="../drawings/drawing40.x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41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42.xml"/>
</Relationships>
</file>

<file path=xl/worksheets/_rels/sheet45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46.xml.rels><?xml version="1.0" encoding="UTF-8"?>
<Relationships xmlns="http://schemas.openxmlformats.org/package/2006/relationships"><Relationship Id="rId1" Type="http://schemas.openxmlformats.org/officeDocument/2006/relationships/drawing" Target="../drawings/drawing44.xml"/>
</Relationships>
</file>

<file path=xl/worksheets/_rels/sheet47.xml.rels><?xml version="1.0" encoding="UTF-8"?>
<Relationships xmlns="http://schemas.openxmlformats.org/package/2006/relationships"><Relationship Id="rId1" Type="http://schemas.openxmlformats.org/officeDocument/2006/relationships/drawing" Target="../drawings/drawing45.xml"/>
</Relationships>
</file>

<file path=xl/worksheets/_rels/sheet48.xml.rels><?xml version="1.0" encoding="UTF-8"?>
<Relationships xmlns="http://schemas.openxmlformats.org/package/2006/relationships"><Relationship Id="rId1" Type="http://schemas.openxmlformats.org/officeDocument/2006/relationships/drawing" Target="../drawings/drawing46.xml"/>
</Relationships>
</file>

<file path=xl/worksheets/_rels/sheet49.xml.rels><?xml version="1.0" encoding="UTF-8"?>
<Relationships xmlns="http://schemas.openxmlformats.org/package/2006/relationships"><Relationship Id="rId1" Type="http://schemas.openxmlformats.org/officeDocument/2006/relationships/drawing" Target="../drawings/drawing47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0.xml.rels><?xml version="1.0" encoding="UTF-8"?>
<Relationships xmlns="http://schemas.openxmlformats.org/package/2006/relationships"><Relationship Id="rId1" Type="http://schemas.openxmlformats.org/officeDocument/2006/relationships/drawing" Target="../drawings/drawing48.xml"/>
</Relationships>
</file>

<file path=xl/worksheets/_rels/sheet51.xml.rels><?xml version="1.0" encoding="UTF-8"?>
<Relationships xmlns="http://schemas.openxmlformats.org/package/2006/relationships"><Relationship Id="rId1" Type="http://schemas.openxmlformats.org/officeDocument/2006/relationships/drawing" Target="../drawings/drawing49.xml"/>
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drawing" Target="../drawings/drawing50.xml"/>
</Relationships>
</file>

<file path=xl/worksheets/_rels/sheet53.xml.rels><?xml version="1.0" encoding="UTF-8"?>
<Relationships xmlns="http://schemas.openxmlformats.org/package/2006/relationships"><Relationship Id="rId1" Type="http://schemas.openxmlformats.org/officeDocument/2006/relationships/drawing" Target="../drawings/drawing5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9" activeCellId="0" sqref="F19"/>
    </sheetView>
  </sheetViews>
  <sheetFormatPr defaultColWidth="8.109375" defaultRowHeight="14.4" zeroHeight="false" outlineLevelRow="0" outlineLevelCol="0"/>
  <cols>
    <col collapsed="false" customWidth="false" hidden="false" outlineLevel="0" max="1" min="1" style="1" width="8.11"/>
    <col collapsed="false" customWidth="true" hidden="false" outlineLevel="0" max="2" min="2" style="1" width="25.11"/>
    <col collapsed="false" customWidth="true" hidden="false" outlineLevel="0" max="3" min="3" style="1" width="31.2"/>
    <col collapsed="false" customWidth="true" hidden="false" outlineLevel="0" max="4" min="4" style="1" width="26.7"/>
    <col collapsed="false" customWidth="true" hidden="false" outlineLevel="0" max="5" min="5" style="1" width="8.5"/>
    <col collapsed="false" customWidth="true" hidden="false" outlineLevel="0" max="6" min="6" style="1" width="11"/>
    <col collapsed="false" customWidth="false" hidden="false" outlineLevel="0" max="7" min="7" style="1" width="8.11"/>
    <col collapsed="false" customWidth="true" hidden="false" outlineLevel="0" max="8" min="8" style="1" width="20.7"/>
    <col collapsed="false" customWidth="true" hidden="false" outlineLevel="0" max="9" min="9" style="1" width="33.6"/>
    <col collapsed="false" customWidth="true" hidden="false" outlineLevel="0" max="10" min="10" style="1" width="20.59"/>
    <col collapsed="false" customWidth="true" hidden="false" outlineLevel="0" max="11" min="11" style="1" width="33.6"/>
    <col collapsed="false" customWidth="false" hidden="false" outlineLevel="0" max="1024" min="12" style="1" width="8.11"/>
  </cols>
  <sheetData>
    <row r="1" customFormat="false" ht="58.2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</row>
    <row r="2" customFormat="false" ht="15" hidden="false" customHeight="false" outlineLevel="0" collapsed="false">
      <c r="A2" s="5" t="n">
        <v>1</v>
      </c>
      <c r="B2" s="6" t="s">
        <v>6</v>
      </c>
      <c r="C2" s="6" t="s">
        <v>7</v>
      </c>
      <c r="D2" s="6" t="s">
        <v>8</v>
      </c>
      <c r="E2" s="7" t="s">
        <v>9</v>
      </c>
      <c r="F2" s="8"/>
      <c r="H2" s="9" t="s">
        <v>10</v>
      </c>
      <c r="I2" s="10" t="s">
        <v>11</v>
      </c>
      <c r="J2" s="10"/>
      <c r="K2" s="10"/>
    </row>
    <row r="3" customFormat="false" ht="15" hidden="false" customHeight="false" outlineLevel="0" collapsed="false">
      <c r="A3" s="5" t="n">
        <v>2</v>
      </c>
      <c r="B3" s="6" t="s">
        <v>12</v>
      </c>
      <c r="C3" s="6" t="s">
        <v>13</v>
      </c>
      <c r="D3" s="6" t="s">
        <v>14</v>
      </c>
      <c r="E3" s="7" t="s">
        <v>9</v>
      </c>
      <c r="F3" s="8"/>
      <c r="H3" s="11" t="s">
        <v>15</v>
      </c>
      <c r="I3" s="12" t="s">
        <v>16</v>
      </c>
      <c r="J3" s="12"/>
      <c r="K3" s="12"/>
    </row>
    <row r="4" customFormat="false" ht="15" hidden="false" customHeight="false" outlineLevel="0" collapsed="false">
      <c r="A4" s="5" t="n">
        <v>3</v>
      </c>
      <c r="B4" s="6" t="s">
        <v>17</v>
      </c>
      <c r="C4" s="6" t="s">
        <v>18</v>
      </c>
      <c r="D4" s="6" t="s">
        <v>19</v>
      </c>
      <c r="E4" s="7" t="s">
        <v>9</v>
      </c>
      <c r="F4" s="8"/>
      <c r="H4" s="13" t="s">
        <v>20</v>
      </c>
      <c r="I4" s="12" t="s">
        <v>21</v>
      </c>
      <c r="J4" s="12"/>
      <c r="K4" s="12"/>
    </row>
    <row r="5" customFormat="false" ht="15" hidden="false" customHeight="false" outlineLevel="0" collapsed="false">
      <c r="A5" s="5" t="n">
        <v>4</v>
      </c>
      <c r="B5" s="6" t="s">
        <v>22</v>
      </c>
      <c r="C5" s="6" t="s">
        <v>23</v>
      </c>
      <c r="D5" s="6" t="s">
        <v>24</v>
      </c>
      <c r="E5" s="7" t="s">
        <v>9</v>
      </c>
      <c r="F5" s="8"/>
    </row>
    <row r="6" customFormat="false" ht="17.35" hidden="false" customHeight="false" outlineLevel="0" collapsed="false">
      <c r="A6" s="5" t="n">
        <v>5</v>
      </c>
      <c r="B6" s="6" t="s">
        <v>25</v>
      </c>
      <c r="C6" s="6" t="s">
        <v>26</v>
      </c>
      <c r="D6" s="6" t="s">
        <v>27</v>
      </c>
      <c r="E6" s="7" t="s">
        <v>28</v>
      </c>
      <c r="F6" s="8" t="s">
        <v>29</v>
      </c>
      <c r="H6" s="14" t="s">
        <v>30</v>
      </c>
      <c r="I6" s="14"/>
      <c r="J6" s="14"/>
      <c r="K6" s="14"/>
    </row>
    <row r="7" customFormat="false" ht="15" hidden="false" customHeight="false" outlineLevel="0" collapsed="false">
      <c r="A7" s="5" t="n">
        <v>6</v>
      </c>
      <c r="B7" s="6" t="s">
        <v>31</v>
      </c>
      <c r="C7" s="6" t="s">
        <v>32</v>
      </c>
      <c r="D7" s="6" t="s">
        <v>33</v>
      </c>
      <c r="E7" s="7" t="s">
        <v>28</v>
      </c>
      <c r="F7" s="8"/>
      <c r="H7" s="15" t="s">
        <v>34</v>
      </c>
      <c r="I7" s="16" t="s">
        <v>35</v>
      </c>
      <c r="J7" s="17" t="s">
        <v>36</v>
      </c>
      <c r="K7" s="18" t="s">
        <v>37</v>
      </c>
    </row>
    <row r="8" customFormat="false" ht="15" hidden="false" customHeight="false" outlineLevel="0" collapsed="false">
      <c r="A8" s="5" t="n">
        <v>7</v>
      </c>
      <c r="B8" s="6" t="s">
        <v>38</v>
      </c>
      <c r="C8" s="6" t="s">
        <v>39</v>
      </c>
      <c r="D8" s="6" t="s">
        <v>40</v>
      </c>
      <c r="E8" s="7" t="s">
        <v>28</v>
      </c>
      <c r="F8" s="8"/>
      <c r="H8" s="19" t="s">
        <v>41</v>
      </c>
      <c r="I8" s="20" t="s">
        <v>11</v>
      </c>
      <c r="J8" s="21" t="s">
        <v>42</v>
      </c>
      <c r="K8" s="22" t="s">
        <v>37</v>
      </c>
    </row>
    <row r="9" customFormat="false" ht="15" hidden="false" customHeight="false" outlineLevel="0" collapsed="false">
      <c r="A9" s="5" t="n">
        <v>8</v>
      </c>
      <c r="B9" s="6" t="s">
        <v>43</v>
      </c>
      <c r="C9" s="6" t="s">
        <v>44</v>
      </c>
      <c r="D9" s="6" t="s">
        <v>45</v>
      </c>
      <c r="E9" s="7" t="s">
        <v>28</v>
      </c>
      <c r="F9" s="8"/>
    </row>
    <row r="10" customFormat="false" ht="17.35" hidden="false" customHeight="false" outlineLevel="0" collapsed="false">
      <c r="A10" s="5" t="n">
        <v>9</v>
      </c>
      <c r="B10" s="6" t="s">
        <v>46</v>
      </c>
      <c r="C10" s="6" t="s">
        <v>47</v>
      </c>
      <c r="D10" s="6" t="s">
        <v>48</v>
      </c>
      <c r="E10" s="7" t="s">
        <v>28</v>
      </c>
      <c r="F10" s="8"/>
      <c r="H10" s="23" t="s">
        <v>49</v>
      </c>
      <c r="I10" s="23"/>
      <c r="J10" s="23"/>
      <c r="K10" s="23"/>
    </row>
    <row r="11" customFormat="false" ht="15" hidden="false" customHeight="false" outlineLevel="0" collapsed="false">
      <c r="A11" s="5" t="n">
        <v>10</v>
      </c>
      <c r="B11" s="6" t="s">
        <v>50</v>
      </c>
      <c r="C11" s="6" t="s">
        <v>51</v>
      </c>
      <c r="D11" s="6" t="s">
        <v>52</v>
      </c>
      <c r="E11" s="7" t="s">
        <v>28</v>
      </c>
      <c r="F11" s="8"/>
      <c r="H11" s="24" t="s">
        <v>34</v>
      </c>
      <c r="I11" s="16" t="s">
        <v>35</v>
      </c>
      <c r="J11" s="25" t="s">
        <v>36</v>
      </c>
      <c r="K11" s="18" t="s">
        <v>37</v>
      </c>
    </row>
    <row r="12" customFormat="false" ht="15" hidden="false" customHeight="false" outlineLevel="0" collapsed="false">
      <c r="A12" s="5" t="n">
        <v>11</v>
      </c>
      <c r="B12" s="6" t="s">
        <v>53</v>
      </c>
      <c r="C12" s="6" t="s">
        <v>54</v>
      </c>
      <c r="D12" s="6" t="s">
        <v>55</v>
      </c>
      <c r="E12" s="7" t="s">
        <v>56</v>
      </c>
      <c r="F12" s="8"/>
      <c r="H12" s="26" t="s">
        <v>41</v>
      </c>
      <c r="I12" s="20" t="s">
        <v>11</v>
      </c>
      <c r="J12" s="27" t="s">
        <v>42</v>
      </c>
      <c r="K12" s="22" t="s">
        <v>37</v>
      </c>
    </row>
    <row r="13" customFormat="false" ht="15" hidden="false" customHeight="false" outlineLevel="0" collapsed="false">
      <c r="A13" s="5" t="n">
        <v>12</v>
      </c>
      <c r="B13" s="6" t="s">
        <v>57</v>
      </c>
      <c r="C13" s="6" t="s">
        <v>58</v>
      </c>
      <c r="D13" s="6" t="s">
        <v>59</v>
      </c>
      <c r="E13" s="7" t="s">
        <v>56</v>
      </c>
      <c r="F13" s="8"/>
    </row>
    <row r="14" customFormat="false" ht="17.35" hidden="false" customHeight="false" outlineLevel="0" collapsed="false">
      <c r="A14" s="5" t="n">
        <v>13</v>
      </c>
      <c r="B14" s="6" t="s">
        <v>60</v>
      </c>
      <c r="C14" s="6" t="s">
        <v>61</v>
      </c>
      <c r="D14" s="6" t="s">
        <v>62</v>
      </c>
      <c r="E14" s="7" t="s">
        <v>56</v>
      </c>
      <c r="F14" s="8"/>
      <c r="H14" s="28" t="s">
        <v>63</v>
      </c>
      <c r="I14" s="28"/>
      <c r="J14" s="28"/>
      <c r="K14" s="28"/>
    </row>
    <row r="15" customFormat="false" ht="15" hidden="false" customHeight="false" outlineLevel="0" collapsed="false">
      <c r="A15" s="5" t="n">
        <v>14</v>
      </c>
      <c r="B15" s="6" t="s">
        <v>64</v>
      </c>
      <c r="C15" s="6" t="s">
        <v>65</v>
      </c>
      <c r="D15" s="6" t="s">
        <v>66</v>
      </c>
      <c r="E15" s="7" t="s">
        <v>56</v>
      </c>
      <c r="F15" s="8"/>
      <c r="H15" s="29" t="s">
        <v>34</v>
      </c>
      <c r="I15" s="16" t="s">
        <v>35</v>
      </c>
      <c r="J15" s="30" t="s">
        <v>36</v>
      </c>
      <c r="K15" s="18" t="s">
        <v>37</v>
      </c>
    </row>
    <row r="16" customFormat="false" ht="15" hidden="false" customHeight="false" outlineLevel="0" collapsed="false">
      <c r="A16" s="5" t="n">
        <v>15</v>
      </c>
      <c r="B16" s="6" t="s">
        <v>67</v>
      </c>
      <c r="C16" s="6" t="s">
        <v>68</v>
      </c>
      <c r="D16" s="6" t="s">
        <v>69</v>
      </c>
      <c r="E16" s="7" t="s">
        <v>70</v>
      </c>
      <c r="F16" s="8"/>
      <c r="H16" s="31" t="s">
        <v>41</v>
      </c>
      <c r="I16" s="20" t="s">
        <v>11</v>
      </c>
      <c r="J16" s="32" t="s">
        <v>42</v>
      </c>
      <c r="K16" s="22" t="s">
        <v>37</v>
      </c>
    </row>
    <row r="17" customFormat="false" ht="15" hidden="false" customHeight="false" outlineLevel="0" collapsed="false">
      <c r="A17" s="5" t="n">
        <v>16</v>
      </c>
      <c r="B17" s="6" t="s">
        <v>71</v>
      </c>
      <c r="C17" s="6" t="s">
        <v>72</v>
      </c>
      <c r="D17" s="6" t="s">
        <v>19</v>
      </c>
      <c r="E17" s="7" t="s">
        <v>70</v>
      </c>
      <c r="F17" s="8"/>
    </row>
    <row r="18" customFormat="false" ht="17.35" hidden="false" customHeight="false" outlineLevel="0" collapsed="false">
      <c r="A18" s="5" t="n">
        <v>17</v>
      </c>
      <c r="B18" s="6" t="s">
        <v>73</v>
      </c>
      <c r="C18" s="6" t="s">
        <v>74</v>
      </c>
      <c r="D18" s="6" t="s">
        <v>69</v>
      </c>
      <c r="E18" s="7" t="s">
        <v>70</v>
      </c>
      <c r="F18" s="8"/>
      <c r="H18" s="33" t="s">
        <v>75</v>
      </c>
      <c r="I18" s="33"/>
      <c r="J18" s="33"/>
      <c r="K18" s="33"/>
    </row>
    <row r="19" customFormat="false" ht="15" hidden="false" customHeight="false" outlineLevel="0" collapsed="false">
      <c r="A19" s="5" t="n">
        <v>18</v>
      </c>
      <c r="B19" s="6" t="s">
        <v>76</v>
      </c>
      <c r="C19" s="6" t="s">
        <v>77</v>
      </c>
      <c r="D19" s="6" t="s">
        <v>78</v>
      </c>
      <c r="E19" s="7" t="s">
        <v>70</v>
      </c>
      <c r="F19" s="8"/>
      <c r="H19" s="34" t="s">
        <v>34</v>
      </c>
      <c r="I19" s="16" t="s">
        <v>35</v>
      </c>
      <c r="J19" s="35" t="s">
        <v>36</v>
      </c>
      <c r="K19" s="18" t="s">
        <v>37</v>
      </c>
    </row>
    <row r="20" customFormat="false" ht="15" hidden="false" customHeight="false" outlineLevel="0" collapsed="false">
      <c r="A20" s="5" t="n">
        <v>19</v>
      </c>
      <c r="B20" s="6" t="s">
        <v>71</v>
      </c>
      <c r="C20" s="6" t="s">
        <v>79</v>
      </c>
      <c r="D20" s="6" t="s">
        <v>19</v>
      </c>
      <c r="E20" s="7" t="s">
        <v>70</v>
      </c>
      <c r="F20" s="8"/>
      <c r="H20" s="36" t="s">
        <v>41</v>
      </c>
      <c r="I20" s="20" t="s">
        <v>11</v>
      </c>
      <c r="J20" s="37" t="s">
        <v>42</v>
      </c>
      <c r="K20" s="22" t="s">
        <v>37</v>
      </c>
    </row>
    <row r="21" customFormat="false" ht="15.6" hidden="false" customHeight="false" outlineLevel="0" collapsed="false">
      <c r="A21" s="5"/>
      <c r="B21" s="38"/>
      <c r="C21" s="38"/>
      <c r="D21" s="38"/>
      <c r="E21" s="39"/>
      <c r="F21" s="8"/>
    </row>
    <row r="22" customFormat="false" ht="15.6" hidden="false" customHeight="false" outlineLevel="0" collapsed="false">
      <c r="A22" s="5"/>
      <c r="B22" s="38"/>
      <c r="C22" s="38"/>
      <c r="D22" s="38"/>
      <c r="E22" s="39"/>
      <c r="F22" s="8"/>
    </row>
    <row r="23" customFormat="false" ht="15.6" hidden="false" customHeight="false" outlineLevel="0" collapsed="false">
      <c r="A23" s="5"/>
      <c r="B23" s="38"/>
      <c r="C23" s="38"/>
      <c r="D23" s="38"/>
      <c r="E23" s="39"/>
      <c r="F23" s="8"/>
      <c r="H23" s="40" t="s">
        <v>80</v>
      </c>
    </row>
    <row r="24" customFormat="false" ht="15.6" hidden="false" customHeight="false" outlineLevel="0" collapsed="false">
      <c r="A24" s="5"/>
      <c r="B24" s="38"/>
      <c r="C24" s="38"/>
      <c r="D24" s="38"/>
      <c r="E24" s="39"/>
      <c r="F24" s="8"/>
      <c r="H24" s="41" t="s">
        <v>81</v>
      </c>
    </row>
    <row r="25" customFormat="false" ht="15.6" hidden="false" customHeight="false" outlineLevel="0" collapsed="false">
      <c r="A25" s="5"/>
      <c r="B25" s="38"/>
      <c r="C25" s="38"/>
      <c r="D25" s="38"/>
      <c r="E25" s="39"/>
      <c r="F25" s="8"/>
      <c r="H25" s="41" t="s">
        <v>82</v>
      </c>
    </row>
    <row r="26" customFormat="false" ht="15.6" hidden="false" customHeight="false" outlineLevel="0" collapsed="false">
      <c r="A26" s="5"/>
      <c r="B26" s="38"/>
      <c r="C26" s="38"/>
      <c r="D26" s="38"/>
      <c r="E26" s="39"/>
      <c r="F26" s="8"/>
      <c r="H26" s="41" t="s">
        <v>83</v>
      </c>
    </row>
    <row r="27" customFormat="false" ht="15.6" hidden="false" customHeight="false" outlineLevel="0" collapsed="false">
      <c r="A27" s="5"/>
      <c r="B27" s="38"/>
      <c r="C27" s="38"/>
      <c r="D27" s="38"/>
      <c r="E27" s="39"/>
      <c r="F27" s="8"/>
    </row>
    <row r="28" customFormat="false" ht="15.6" hidden="false" customHeight="false" outlineLevel="0" collapsed="false">
      <c r="A28" s="5"/>
      <c r="B28" s="42"/>
      <c r="C28" s="42"/>
      <c r="D28" s="42"/>
      <c r="E28" s="39"/>
      <c r="F28" s="8"/>
    </row>
    <row r="29" customFormat="false" ht="15.6" hidden="false" customHeight="false" outlineLevel="0" collapsed="false">
      <c r="A29" s="5"/>
      <c r="B29" s="42"/>
      <c r="C29" s="42"/>
      <c r="D29" s="42"/>
      <c r="E29" s="39"/>
      <c r="F29" s="8"/>
    </row>
    <row r="30" customFormat="false" ht="15.6" hidden="false" customHeight="false" outlineLevel="0" collapsed="false">
      <c r="A30" s="5"/>
      <c r="B30" s="42"/>
      <c r="C30" s="42"/>
      <c r="D30" s="42"/>
      <c r="E30" s="39"/>
      <c r="F30" s="8"/>
    </row>
    <row r="31" customFormat="false" ht="15.6" hidden="false" customHeight="false" outlineLevel="0" collapsed="false">
      <c r="A31" s="5"/>
      <c r="B31" s="42"/>
      <c r="C31" s="42"/>
      <c r="D31" s="42"/>
      <c r="E31" s="39"/>
      <c r="F31" s="8"/>
    </row>
    <row r="32" customFormat="false" ht="15.6" hidden="false" customHeight="false" outlineLevel="0" collapsed="false">
      <c r="A32" s="5"/>
      <c r="B32" s="42"/>
      <c r="C32" s="42"/>
      <c r="D32" s="42"/>
      <c r="E32" s="39"/>
      <c r="F32" s="8"/>
    </row>
    <row r="33" customFormat="false" ht="15.6" hidden="false" customHeight="false" outlineLevel="0" collapsed="false">
      <c r="A33" s="5"/>
      <c r="B33" s="42"/>
      <c r="C33" s="42"/>
      <c r="D33" s="42"/>
      <c r="E33" s="39"/>
      <c r="F33" s="8"/>
    </row>
    <row r="34" customFormat="false" ht="15.6" hidden="false" customHeight="false" outlineLevel="0" collapsed="false">
      <c r="A34" s="5"/>
      <c r="B34" s="42"/>
      <c r="C34" s="42"/>
      <c r="D34" s="42"/>
      <c r="E34" s="39"/>
      <c r="F34" s="8"/>
    </row>
    <row r="35" customFormat="false" ht="15.6" hidden="false" customHeight="false" outlineLevel="0" collapsed="false">
      <c r="A35" s="5"/>
      <c r="B35" s="42"/>
      <c r="C35" s="42"/>
      <c r="D35" s="42"/>
      <c r="E35" s="39"/>
      <c r="F35" s="8"/>
    </row>
    <row r="36" customFormat="false" ht="15.6" hidden="false" customHeight="false" outlineLevel="0" collapsed="false">
      <c r="A36" s="5"/>
      <c r="B36" s="42"/>
      <c r="C36" s="42"/>
      <c r="D36" s="42"/>
      <c r="E36" s="39"/>
      <c r="F36" s="8"/>
    </row>
    <row r="37" customFormat="false" ht="15.6" hidden="false" customHeight="false" outlineLevel="0" collapsed="false">
      <c r="A37" s="5"/>
      <c r="B37" s="42"/>
      <c r="C37" s="42"/>
      <c r="D37" s="42"/>
      <c r="E37" s="39"/>
      <c r="F37" s="8"/>
    </row>
    <row r="38" customFormat="false" ht="15.6" hidden="false" customHeight="false" outlineLevel="0" collapsed="false">
      <c r="A38" s="5"/>
      <c r="B38" s="42"/>
      <c r="C38" s="42"/>
      <c r="D38" s="42"/>
      <c r="E38" s="39"/>
      <c r="F38" s="8"/>
    </row>
    <row r="39" customFormat="false" ht="15.6" hidden="false" customHeight="false" outlineLevel="0" collapsed="false">
      <c r="A39" s="5"/>
      <c r="B39" s="42"/>
      <c r="C39" s="42"/>
      <c r="D39" s="42"/>
      <c r="E39" s="39"/>
      <c r="F39" s="8"/>
    </row>
    <row r="40" customFormat="false" ht="15.6" hidden="false" customHeight="false" outlineLevel="0" collapsed="false">
      <c r="A40" s="5"/>
      <c r="B40" s="42"/>
      <c r="C40" s="42"/>
      <c r="D40" s="42"/>
      <c r="E40" s="39"/>
      <c r="F40" s="8"/>
    </row>
    <row r="41" customFormat="false" ht="15.6" hidden="false" customHeight="false" outlineLevel="0" collapsed="false">
      <c r="A41" s="5"/>
      <c r="B41" s="42"/>
      <c r="C41" s="42"/>
      <c r="D41" s="42"/>
      <c r="E41" s="39"/>
      <c r="F41" s="8"/>
    </row>
    <row r="42" customFormat="false" ht="15.6" hidden="false" customHeight="false" outlineLevel="0" collapsed="false">
      <c r="A42" s="5"/>
      <c r="B42" s="42"/>
      <c r="C42" s="42"/>
      <c r="D42" s="42"/>
      <c r="E42" s="39"/>
      <c r="F42" s="8"/>
    </row>
    <row r="43" customFormat="false" ht="15.6" hidden="false" customHeight="false" outlineLevel="0" collapsed="false">
      <c r="A43" s="5"/>
      <c r="B43" s="42"/>
      <c r="C43" s="42"/>
      <c r="D43" s="42"/>
      <c r="E43" s="39"/>
      <c r="F43" s="8"/>
    </row>
    <row r="44" customFormat="false" ht="15.6" hidden="false" customHeight="false" outlineLevel="0" collapsed="false">
      <c r="A44" s="5"/>
      <c r="B44" s="42"/>
      <c r="C44" s="42"/>
      <c r="D44" s="42"/>
      <c r="E44" s="39"/>
      <c r="F44" s="8"/>
    </row>
    <row r="45" customFormat="false" ht="15.6" hidden="false" customHeight="false" outlineLevel="0" collapsed="false">
      <c r="A45" s="5"/>
      <c r="B45" s="42"/>
      <c r="C45" s="42"/>
      <c r="D45" s="42"/>
      <c r="E45" s="39"/>
      <c r="F45" s="8"/>
    </row>
    <row r="46" customFormat="false" ht="15.6" hidden="false" customHeight="false" outlineLevel="0" collapsed="false">
      <c r="A46" s="5"/>
      <c r="B46" s="42"/>
      <c r="C46" s="42"/>
      <c r="D46" s="42"/>
      <c r="E46" s="39"/>
      <c r="F46" s="8"/>
    </row>
    <row r="47" customFormat="false" ht="15.6" hidden="false" customHeight="false" outlineLevel="0" collapsed="false">
      <c r="A47" s="5"/>
      <c r="B47" s="42"/>
      <c r="C47" s="42"/>
      <c r="D47" s="42"/>
      <c r="E47" s="39"/>
      <c r="F47" s="8"/>
    </row>
    <row r="48" customFormat="false" ht="15.6" hidden="false" customHeight="false" outlineLevel="0" collapsed="false">
      <c r="A48" s="5"/>
      <c r="B48" s="42"/>
      <c r="C48" s="42"/>
      <c r="D48" s="42"/>
      <c r="E48" s="39"/>
      <c r="F48" s="8"/>
    </row>
    <row r="49" customFormat="false" ht="15.6" hidden="false" customHeight="false" outlineLevel="0" collapsed="false">
      <c r="A49" s="5"/>
      <c r="B49" s="42"/>
      <c r="C49" s="42"/>
      <c r="D49" s="42"/>
      <c r="E49" s="39"/>
      <c r="F49" s="8"/>
    </row>
    <row r="50" customFormat="false" ht="15.6" hidden="false" customHeight="false" outlineLevel="0" collapsed="false">
      <c r="A50" s="5"/>
      <c r="B50" s="42"/>
      <c r="C50" s="42"/>
      <c r="D50" s="42"/>
      <c r="E50" s="39"/>
      <c r="F50" s="8"/>
    </row>
    <row r="51" customFormat="false" ht="15.6" hidden="false" customHeight="false" outlineLevel="0" collapsed="false">
      <c r="A51" s="5"/>
      <c r="B51" s="42"/>
      <c r="C51" s="42"/>
      <c r="D51" s="42"/>
      <c r="E51" s="39"/>
      <c r="F51" s="8"/>
    </row>
    <row r="69" customFormat="false" ht="14.4" hidden="false" customHeight="false" outlineLevel="0" collapsed="false">
      <c r="A69" s="43"/>
    </row>
    <row r="70" customFormat="false" ht="14.4" hidden="false" customHeight="false" outlineLevel="0" collapsed="false">
      <c r="A70" s="43" t="s">
        <v>9</v>
      </c>
    </row>
    <row r="71" customFormat="false" ht="14.4" hidden="false" customHeight="false" outlineLevel="0" collapsed="false">
      <c r="A71" s="43" t="s">
        <v>28</v>
      </c>
    </row>
    <row r="72" customFormat="false" ht="14.4" hidden="false" customHeight="false" outlineLevel="0" collapsed="false">
      <c r="A72" s="43" t="s">
        <v>56</v>
      </c>
    </row>
    <row r="73" customFormat="false" ht="14.4" hidden="false" customHeight="false" outlineLevel="0" collapsed="false">
      <c r="A73" s="43" t="s">
        <v>70</v>
      </c>
    </row>
    <row r="80" customFormat="false" ht="14.4" hidden="false" customHeight="false" outlineLevel="0" collapsed="false">
      <c r="A80" s="1" t="s">
        <v>29</v>
      </c>
    </row>
  </sheetData>
  <sheetProtection algorithmName="SHA-512" hashValue="sXm1n46mSno/rCdD4P1ecxGaUMJk0IdJdrNNtQFHOigSf7I4/fIiHKHhA+y1IMRb7A/eze0PWCcaMaZ14adf/w==" saltValue="NMS+cB9s1/QYD/P2dAUa3Q==" spinCount="100000" sheet="true" objects="true" scenarios="true"/>
  <mergeCells count="7">
    <mergeCell ref="I2:K2"/>
    <mergeCell ref="I3:K3"/>
    <mergeCell ref="I4:K4"/>
    <mergeCell ref="H6:K6"/>
    <mergeCell ref="H10:K10"/>
    <mergeCell ref="H14:K14"/>
    <mergeCell ref="H18:K18"/>
  </mergeCells>
  <dataValidations count="2">
    <dataValidation allowBlank="true" operator="between" showDropDown="false" showErrorMessage="true" showInputMessage="true" sqref="E21:E51" type="list">
      <formula1>$A$69:$A$73</formula1>
      <formula2>0</formula2>
    </dataValidation>
    <dataValidation allowBlank="true" operator="between" showDropDown="false" showErrorMessage="true" showInputMessage="true" sqref="F2:F51" type="list">
      <formula1>$A$79:$A$80</formula1>
      <formula2>0</formula2>
    </dataValidation>
  </dataValidations>
  <printOptions headings="false" gridLines="false" gridLinesSet="true" horizontalCentered="false" verticalCentered="false"/>
  <pageMargins left="0.7" right="0.7" top="1.18125" bottom="1.1812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D27" activeCellId="0" sqref="D27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Startovka!B8</f>
        <v>Simona Buryšková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Startovka!C8</f>
        <v>Flow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Startovka!D8</f>
        <v>LR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Startovka!A8</f>
        <v>7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Startovka!E8</f>
        <v>OB1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Výsledky!G8</f>
        <v>3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9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27</v>
      </c>
      <c r="H18" s="94" t="n">
        <f aca="false">SUM(D18*F18)</f>
        <v>27</v>
      </c>
      <c r="I18" s="94" t="n">
        <f aca="false">SUM(((D18+E18)*F18)/2)</f>
        <v>13.5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</v>
      </c>
      <c r="D19" s="96" t="n">
        <v>9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27</v>
      </c>
      <c r="H19" s="94" t="n">
        <f aca="false">SUM(D19*F19)</f>
        <v>27</v>
      </c>
      <c r="I19" s="94" t="n">
        <f aca="false">SUM(((D19+E19)*F19)/2)</f>
        <v>13.5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9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36</v>
      </c>
      <c r="H20" s="94" t="n">
        <f aca="false">SUM(D20*F20)</f>
        <v>36</v>
      </c>
      <c r="I20" s="94" t="n">
        <f aca="false">SUM(((D20+E20)*F20)/2)</f>
        <v>18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 a aport činky</v>
      </c>
      <c r="D21" s="96" t="n">
        <v>7</v>
      </c>
      <c r="E21" s="91"/>
      <c r="F21" s="92" t="n">
        <f aca="false">IF(C13="OB-Z",Cviky!C6,IF(C13="OB1",Cviky!G6,IF(C13="OB2",Cviky!K6,IF(C13="OB3",Cviky!O6," "))))</f>
        <v>4</v>
      </c>
      <c r="G21" s="93" t="n">
        <f aca="false">IF(E17="není",H21,I21)</f>
        <v>28</v>
      </c>
      <c r="H21" s="94" t="n">
        <f aca="false">SUM(D21*F21)</f>
        <v>28</v>
      </c>
      <c r="I21" s="94" t="n">
        <f aca="false">SUM(((D21+E21)*F21)/2)</f>
        <v>14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 a položení</v>
      </c>
      <c r="D22" s="96" t="n">
        <v>0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0</v>
      </c>
      <c r="H22" s="94" t="n">
        <f aca="false">SUM(D22*F22)</f>
        <v>0</v>
      </c>
      <c r="I22" s="94" t="n">
        <f aca="false">SUM(((D22+E22)*F22)/2)</f>
        <v>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9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36</v>
      </c>
      <c r="H23" s="94" t="n">
        <f aca="false">SUM(D23*F23)</f>
        <v>36</v>
      </c>
      <c r="I23" s="94" t="n">
        <f aca="false">SUM(((D23+E23)*F23)/2)</f>
        <v>18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skupiny kuželů/barelu a zpět</v>
      </c>
      <c r="D24" s="96" t="n">
        <v>7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28</v>
      </c>
      <c r="H24" s="94" t="n">
        <f aca="false">SUM(D24*F24)</f>
        <v>28</v>
      </c>
      <c r="I24" s="94" t="n">
        <f aca="false">SUM(((D24+E24)*F24)/2)</f>
        <v>14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Přivolání</v>
      </c>
      <c r="D25" s="96" t="n">
        <v>7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28</v>
      </c>
      <c r="H25" s="94" t="n">
        <f aca="false">SUM(D25*F25)</f>
        <v>28</v>
      </c>
      <c r="I25" s="94" t="n">
        <f aca="false">SUM(((D25+E25)*F25)/2)</f>
        <v>14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Celkový dojem</v>
      </c>
      <c r="D26" s="96" t="n">
        <v>8</v>
      </c>
      <c r="E26" s="91"/>
      <c r="F26" s="92" t="n">
        <f aca="false">IF(C13="OB-Z",Cviky!C11,IF(C13="OB1",Cviky!G11,IF(C13="OB2",Cviky!K11,IF(C13="OB3",Cviky!O11," "))))</f>
        <v>2</v>
      </c>
      <c r="G26" s="93" t="n">
        <f aca="false">IF(E17="není",H26,I26)</f>
        <v>16</v>
      </c>
      <c r="H26" s="94" t="n">
        <f aca="false">SUM(D26*F26)</f>
        <v>16</v>
      </c>
      <c r="I26" s="94" t="n">
        <f aca="false">SUM(((D26+E26)*F26)/2)</f>
        <v>8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n">
        <f aca="false">IF(C13="OB-Z",Cviky!C12,IF(C13="OB1",Cviky!G12,IF(C13="OB2",Cviky!K12,IF(C13="OB3",Cviky!O12," "))))</f>
        <v>0</v>
      </c>
      <c r="G27" s="93" t="n">
        <f aca="false">IF(E17="není",H27,I27)</f>
        <v>0</v>
      </c>
      <c r="H27" s="94" t="n">
        <f aca="false">SUM(D27*F27)</f>
        <v>0</v>
      </c>
      <c r="I27" s="94" t="n">
        <f aca="false">SUM(((D27+E27)*F27)/2)</f>
        <v>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226</v>
      </c>
      <c r="E28" s="98"/>
      <c r="F28" s="98"/>
      <c r="G28" s="98"/>
      <c r="H28" s="94" t="n">
        <f aca="false">SUM(G18:G27)</f>
        <v>226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Velmi 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kSFeoAM3k6z+0O41n2r+Dqj/WJj/Fwg6sTb9o9UPtAa6Yh9HePeatF+hkGSV9+KI18Otj7S5Ia2ethBOBM7kdw==" saltValue="ry3+DhPYE8K30dW4ZVwKK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D27" activeCellId="0" sqref="D27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Startovka!B9</f>
        <v>Jiří Šlechta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Startovka!C9</f>
        <v>Snowball Deabei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Startovka!D9</f>
        <v>BOC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Startovka!A9</f>
        <v>8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Startovka!E9</f>
        <v>OB1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Výsledky!G9</f>
        <v>4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0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0</v>
      </c>
      <c r="H18" s="94" t="n">
        <f aca="false">SUM(D18*F18)</f>
        <v>0</v>
      </c>
      <c r="I18" s="94" t="n">
        <f aca="false">SUM(((D18+E18)*F18)/2)</f>
        <v>0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</v>
      </c>
      <c r="D19" s="96" t="n">
        <v>9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27</v>
      </c>
      <c r="H19" s="94" t="n">
        <f aca="false">SUM(D19*F19)</f>
        <v>27</v>
      </c>
      <c r="I19" s="94" t="n">
        <f aca="false">SUM(((D19+E19)*F19)/2)</f>
        <v>13.5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9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36</v>
      </c>
      <c r="H20" s="94" t="n">
        <f aca="false">SUM(D20*F20)</f>
        <v>36</v>
      </c>
      <c r="I20" s="94" t="n">
        <f aca="false">SUM(((D20+E20)*F20)/2)</f>
        <v>18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 a aport činky</v>
      </c>
      <c r="D21" s="96" t="n">
        <v>0</v>
      </c>
      <c r="E21" s="91"/>
      <c r="F21" s="92" t="n">
        <f aca="false">IF(C13="OB-Z",Cviky!C6,IF(C13="OB1",Cviky!G6,IF(C13="OB2",Cviky!K6,IF(C13="OB3",Cviky!O6," "))))</f>
        <v>4</v>
      </c>
      <c r="G21" s="93" t="n">
        <f aca="false">IF(E17="není",H21,I21)</f>
        <v>0</v>
      </c>
      <c r="H21" s="94" t="n">
        <f aca="false">SUM(D21*F21)</f>
        <v>0</v>
      </c>
      <c r="I21" s="94" t="n">
        <f aca="false">SUM(((D21+E21)*F21)/2)</f>
        <v>0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 a položení</v>
      </c>
      <c r="D22" s="96" t="n">
        <v>0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0</v>
      </c>
      <c r="H22" s="94" t="n">
        <f aca="false">SUM(D22*F22)</f>
        <v>0</v>
      </c>
      <c r="I22" s="94" t="n">
        <f aca="false">SUM(((D22+E22)*F22)/2)</f>
        <v>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9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36</v>
      </c>
      <c r="H23" s="94" t="n">
        <f aca="false">SUM(D23*F23)</f>
        <v>36</v>
      </c>
      <c r="I23" s="94" t="n">
        <f aca="false">SUM(((D23+E23)*F23)/2)</f>
        <v>18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skupiny kuželů/barelu a zpět</v>
      </c>
      <c r="D24" s="96" t="n">
        <v>10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40</v>
      </c>
      <c r="H24" s="94" t="n">
        <f aca="false">SUM(D24*F24)</f>
        <v>40</v>
      </c>
      <c r="I24" s="94" t="n">
        <f aca="false">SUM(((D24+E24)*F24)/2)</f>
        <v>20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Přivolání</v>
      </c>
      <c r="D25" s="96" t="n">
        <v>10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40</v>
      </c>
      <c r="H25" s="94" t="n">
        <f aca="false">SUM(D25*F25)</f>
        <v>40</v>
      </c>
      <c r="I25" s="94" t="n">
        <f aca="false">SUM(((D25+E25)*F25)/2)</f>
        <v>20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Celkový dojem</v>
      </c>
      <c r="D26" s="96" t="n">
        <v>10</v>
      </c>
      <c r="E26" s="91"/>
      <c r="F26" s="92" t="n">
        <f aca="false">IF(C13="OB-Z",Cviky!C11,IF(C13="OB1",Cviky!G11,IF(C13="OB2",Cviky!K11,IF(C13="OB3",Cviky!O11," "))))</f>
        <v>2</v>
      </c>
      <c r="G26" s="93" t="n">
        <f aca="false">IF(E17="není",H26,I26)</f>
        <v>20</v>
      </c>
      <c r="H26" s="94" t="n">
        <f aca="false">SUM(D26*F26)</f>
        <v>20</v>
      </c>
      <c r="I26" s="94" t="n">
        <f aca="false">SUM(((D26+E26)*F26)/2)</f>
        <v>10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n">
        <f aca="false">IF(C13="OB-Z",Cviky!C12,IF(C13="OB1",Cviky!G12,IF(C13="OB2",Cviky!K12,IF(C13="OB3",Cviky!O12," "))))</f>
        <v>0</v>
      </c>
      <c r="G27" s="93" t="n">
        <f aca="false">IF(E17="není",H27,I27)</f>
        <v>0</v>
      </c>
      <c r="H27" s="94" t="n">
        <f aca="false">SUM(D27*F27)</f>
        <v>0</v>
      </c>
      <c r="I27" s="94" t="n">
        <f aca="false">SUM(((D27+E27)*F27)/2)</f>
        <v>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199</v>
      </c>
      <c r="E28" s="98"/>
      <c r="F28" s="98"/>
      <c r="G28" s="98"/>
      <c r="H28" s="94" t="n">
        <f aca="false">SUM(G18:G27)</f>
        <v>199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CzYwEeWkjkU5JZDxNqVqMlN+8FoIlpk+abASGkl5ZvvKEhbqe3bi2dgaw6jx4qmGXQKL6FHiBzALgH/+3i5cHA==" saltValue="Xi3j797yYrlQL1Kn60Ziw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9" colorId="64" zoomScale="100" zoomScaleNormal="100" zoomScalePageLayoutView="100" workbookViewId="0">
      <selection pane="topLeft" activeCell="D27" activeCellId="0" sqref="D27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Startovka!B10</f>
        <v>Leona Koubková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Startovka!C10</f>
        <v>Ctir Land od Stone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Startovka!D10</f>
        <v>Německý špic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Startovka!A10</f>
        <v>9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Startovka!E10</f>
        <v>OB1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Výsledky!G10</f>
        <v>5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10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30</v>
      </c>
      <c r="H18" s="94" t="n">
        <f aca="false">SUM(D18*F18)</f>
        <v>30</v>
      </c>
      <c r="I18" s="94" t="n">
        <f aca="false">SUM(((D18+E18)*F18)/2)</f>
        <v>15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</v>
      </c>
      <c r="D19" s="96" t="n">
        <v>9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27</v>
      </c>
      <c r="H19" s="94" t="n">
        <f aca="false">SUM(D19*F19)</f>
        <v>27</v>
      </c>
      <c r="I19" s="94" t="n">
        <f aca="false">SUM(((D19+E19)*F19)/2)</f>
        <v>13.5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10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40</v>
      </c>
      <c r="H20" s="94" t="n">
        <f aca="false">SUM(D20*F20)</f>
        <v>40</v>
      </c>
      <c r="I20" s="94" t="n">
        <f aca="false">SUM(((D20+E20)*F20)/2)</f>
        <v>20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 a aport činky</v>
      </c>
      <c r="D21" s="96" t="n">
        <v>0</v>
      </c>
      <c r="E21" s="91"/>
      <c r="F21" s="92" t="n">
        <f aca="false">IF(C13="OB-Z",Cviky!C6,IF(C13="OB1",Cviky!G6,IF(C13="OB2",Cviky!K6,IF(C13="OB3",Cviky!O6," "))))</f>
        <v>4</v>
      </c>
      <c r="G21" s="93" t="n">
        <f aca="false">IF(E17="není",H21,I21)</f>
        <v>0</v>
      </c>
      <c r="H21" s="94" t="n">
        <f aca="false">SUM(D21*F21)</f>
        <v>0</v>
      </c>
      <c r="I21" s="94" t="n">
        <f aca="false">SUM(((D21+E21)*F21)/2)</f>
        <v>0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 a položení</v>
      </c>
      <c r="D22" s="96" t="n">
        <v>9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36</v>
      </c>
      <c r="H22" s="94" t="n">
        <f aca="false">SUM(D22*F22)</f>
        <v>36</v>
      </c>
      <c r="I22" s="94" t="n">
        <f aca="false">SUM(((D22+E22)*F22)/2)</f>
        <v>18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8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32</v>
      </c>
      <c r="H23" s="94" t="n">
        <f aca="false">SUM(D23*F23)</f>
        <v>32</v>
      </c>
      <c r="I23" s="94" t="n">
        <f aca="false">SUM(((D23+E23)*F23)/2)</f>
        <v>16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skupiny kuželů/barelu a zpět</v>
      </c>
      <c r="D24" s="96" t="n">
        <v>0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0</v>
      </c>
      <c r="H24" s="94" t="n">
        <f aca="false">SUM(D24*F24)</f>
        <v>0</v>
      </c>
      <c r="I24" s="94" t="n">
        <f aca="false">SUM(((D24+E24)*F24)/2)</f>
        <v>0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Přivolání</v>
      </c>
      <c r="D25" s="96" t="n">
        <v>7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28</v>
      </c>
      <c r="H25" s="94" t="n">
        <f aca="false">SUM(D25*F25)</f>
        <v>28</v>
      </c>
      <c r="I25" s="94" t="n">
        <f aca="false">SUM(((D25+E25)*F25)/2)</f>
        <v>14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Celkový dojem</v>
      </c>
      <c r="D26" s="96" t="n">
        <v>0</v>
      </c>
      <c r="E26" s="91"/>
      <c r="F26" s="92" t="n">
        <f aca="false">IF(C13="OB-Z",Cviky!C11,IF(C13="OB1",Cviky!G11,IF(C13="OB2",Cviky!K11,IF(C13="OB3",Cviky!O11," "))))</f>
        <v>2</v>
      </c>
      <c r="G26" s="93" t="n">
        <f aca="false">IF(E17="není",H26,I26)</f>
        <v>0</v>
      </c>
      <c r="H26" s="94" t="n">
        <f aca="false">SUM(D26*F26)</f>
        <v>0</v>
      </c>
      <c r="I26" s="94" t="n">
        <f aca="false">SUM(((D26+E26)*F26)/2)</f>
        <v>0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n">
        <f aca="false">IF(C13="OB-Z",Cviky!C12,IF(C13="OB1",Cviky!G12,IF(C13="OB2",Cviky!K12,IF(C13="OB3",Cviky!O12," "))))</f>
        <v>0</v>
      </c>
      <c r="G27" s="93" t="n">
        <f aca="false">IF(E17="není",H27,I27)</f>
        <v>0</v>
      </c>
      <c r="H27" s="94" t="n">
        <f aca="false">SUM(D27*F27)</f>
        <v>0</v>
      </c>
      <c r="I27" s="94" t="n">
        <f aca="false">SUM(((D27+E27)*F27)/2)</f>
        <v>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193</v>
      </c>
      <c r="E28" s="98"/>
      <c r="F28" s="98"/>
      <c r="G28" s="98"/>
      <c r="H28" s="94" t="n">
        <f aca="false">SUM(G18:G27)</f>
        <v>193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wjCgAJChwW5I1RJgNSKVjYTLKzThBB1Ull0IaZT+wuf/UVkxj1DY9JcqeHkNIXN/FUJnLYGWqEWfACdEeKFGWg==" saltValue="pWfsGVsmAzuCWHgA/KIgi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27" activeCellId="0" sqref="D27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Startovka!B11</f>
        <v>Ludmila Klikova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Startovka!C11</f>
        <v>Felice Dog from Wonderland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Startovka!D11</f>
        <v>kooikerhondje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Startovka!A11</f>
        <v>10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Startovka!E11</f>
        <v>OB1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Výsledky!G11</f>
        <v>1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10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30</v>
      </c>
      <c r="H18" s="94" t="n">
        <f aca="false">SUM(D18*F18)</f>
        <v>30</v>
      </c>
      <c r="I18" s="94" t="n">
        <f aca="false">SUM(((D18+E18)*F18)/2)</f>
        <v>15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</v>
      </c>
      <c r="D19" s="96" t="n">
        <v>7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21</v>
      </c>
      <c r="H19" s="94" t="n">
        <f aca="false">SUM(D19*F19)</f>
        <v>21</v>
      </c>
      <c r="I19" s="94" t="n">
        <f aca="false">SUM(((D19+E19)*F19)/2)</f>
        <v>10.5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8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32</v>
      </c>
      <c r="H20" s="94" t="n">
        <f aca="false">SUM(D20*F20)</f>
        <v>32</v>
      </c>
      <c r="I20" s="94" t="n">
        <f aca="false">SUM(((D20+E20)*F20)/2)</f>
        <v>16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 a aport činky</v>
      </c>
      <c r="D21" s="96" t="n">
        <v>10</v>
      </c>
      <c r="E21" s="91"/>
      <c r="F21" s="92" t="n">
        <f aca="false">IF(C13="OB-Z",Cviky!C6,IF(C13="OB1",Cviky!G6,IF(C13="OB2",Cviky!K6,IF(C13="OB3",Cviky!O6," "))))</f>
        <v>4</v>
      </c>
      <c r="G21" s="93" t="n">
        <f aca="false">IF(E17="není",H21,I21)</f>
        <v>40</v>
      </c>
      <c r="H21" s="94" t="n">
        <f aca="false">SUM(D21*F21)</f>
        <v>40</v>
      </c>
      <c r="I21" s="94" t="n">
        <f aca="false">SUM(((D21+E21)*F21)/2)</f>
        <v>20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 a položení</v>
      </c>
      <c r="D22" s="96" t="n">
        <v>9.5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38</v>
      </c>
      <c r="H22" s="94" t="n">
        <f aca="false">SUM(D22*F22)</f>
        <v>38</v>
      </c>
      <c r="I22" s="94" t="n">
        <f aca="false">SUM(((D22+E22)*F22)/2)</f>
        <v>19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6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24</v>
      </c>
      <c r="H23" s="94" t="n">
        <f aca="false">SUM(D23*F23)</f>
        <v>24</v>
      </c>
      <c r="I23" s="94" t="n">
        <f aca="false">SUM(((D23+E23)*F23)/2)</f>
        <v>12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skupiny kuželů/barelu a zpět</v>
      </c>
      <c r="D24" s="96" t="n">
        <v>8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32</v>
      </c>
      <c r="H24" s="94" t="n">
        <f aca="false">SUM(D24*F24)</f>
        <v>32</v>
      </c>
      <c r="I24" s="94" t="n">
        <f aca="false">SUM(((D24+E24)*F24)/2)</f>
        <v>16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Přivolání</v>
      </c>
      <c r="D25" s="96" t="n">
        <v>7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28</v>
      </c>
      <c r="H25" s="94" t="n">
        <f aca="false">SUM(D25*F25)</f>
        <v>28</v>
      </c>
      <c r="I25" s="94" t="n">
        <f aca="false">SUM(((D25+E25)*F25)/2)</f>
        <v>14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Celkový dojem</v>
      </c>
      <c r="D26" s="96" t="n">
        <v>10</v>
      </c>
      <c r="E26" s="91"/>
      <c r="F26" s="92" t="n">
        <f aca="false">IF(C13="OB-Z",Cviky!C11,IF(C13="OB1",Cviky!G11,IF(C13="OB2",Cviky!K11,IF(C13="OB3",Cviky!O11," "))))</f>
        <v>2</v>
      </c>
      <c r="G26" s="93" t="n">
        <f aca="false">IF(E17="není",H26,I26)</f>
        <v>20</v>
      </c>
      <c r="H26" s="94" t="n">
        <f aca="false">SUM(D26*F26)</f>
        <v>20</v>
      </c>
      <c r="I26" s="94" t="n">
        <f aca="false">SUM(((D26+E26)*F26)/2)</f>
        <v>10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n">
        <f aca="false">IF(C13="OB-Z",Cviky!C12,IF(C13="OB1",Cviky!G12,IF(C13="OB2",Cviky!K12,IF(C13="OB3",Cviky!O12," "))))</f>
        <v>0</v>
      </c>
      <c r="G27" s="93" t="n">
        <f aca="false">IF(E17="není",H27,I27)</f>
        <v>0</v>
      </c>
      <c r="H27" s="94" t="n">
        <f aca="false">SUM(D27*F27)</f>
        <v>0</v>
      </c>
      <c r="I27" s="94" t="n">
        <f aca="false">SUM(((D27+E27)*F27)/2)</f>
        <v>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265</v>
      </c>
      <c r="E28" s="98"/>
      <c r="F28" s="98"/>
      <c r="G28" s="98"/>
      <c r="H28" s="94" t="n">
        <f aca="false">SUM(G18:G27)</f>
        <v>265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Výborně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87YTVxdagJ6tupGrzqPgWFxXDGM/oLr1bm/JIsDc5wYj40DS3Imud/rnPxZ6xbqJikYF4HyyYSp7cBfGUrHSnw==" saltValue="iRkAvd3CXzqt6E9BeFjIy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Startovka!B12</f>
        <v>Lucia Nováková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Startovka!C12</f>
        <v>Rise and Shine Ever After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Startovka!D12</f>
        <v>kolie dlouhosrsta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Startovka!A12</f>
        <v>11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Startovka!E12</f>
        <v>OB2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Výsledky!G12</f>
        <v>1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vleže ve skupině</v>
      </c>
      <c r="D18" s="90" t="n">
        <v>8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24</v>
      </c>
      <c r="H18" s="94" t="n">
        <f aca="false">SUM(D18*F18)</f>
        <v>24</v>
      </c>
      <c r="I18" s="94" t="n">
        <f aca="false">SUM(((D18+E18)*F18)/2)</f>
        <v>12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 do stoje/sedu/lehu</v>
      </c>
      <c r="D19" s="96" t="n">
        <v>9.5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28.5</v>
      </c>
      <c r="H19" s="94" t="n">
        <f aca="false">SUM(D19*F19)</f>
        <v>28.5</v>
      </c>
      <c r="I19" s="94" t="n">
        <f aca="false">SUM(((D19+E19)*F19)/2)</f>
        <v>14.25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9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36</v>
      </c>
      <c r="H20" s="94" t="n">
        <f aca="false">SUM(D20*F20)</f>
        <v>36</v>
      </c>
      <c r="I20" s="94" t="n">
        <f aca="false">SUM(((D20+E20)*F20)/2)</f>
        <v>18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9.5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28.5</v>
      </c>
      <c r="H21" s="94" t="n">
        <f aca="false">SUM(D21*F21)</f>
        <v>28.5</v>
      </c>
      <c r="I21" s="94" t="n">
        <f aca="false">SUM(((D21+E21)*F21)/2)</f>
        <v>14.25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 a skok přes překážku</v>
      </c>
      <c r="D22" s="96" t="n">
        <v>7.5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22.5</v>
      </c>
      <c r="H22" s="94" t="n">
        <f aca="false">SUM(D22*F22)</f>
        <v>22.5</v>
      </c>
      <c r="I22" s="94" t="n">
        <f aca="false">SUM(((D22+E22)*F22)/2)</f>
        <v>11.25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9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36</v>
      </c>
      <c r="H23" s="94" t="n">
        <f aca="false">SUM(D23*F23)</f>
        <v>36</v>
      </c>
      <c r="I23" s="94" t="n">
        <f aca="false">SUM(((D23+E23)*F23)/2)</f>
        <v>18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7.5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30</v>
      </c>
      <c r="H24" s="94" t="n">
        <f aca="false">SUM(D24*F24)</f>
        <v>30</v>
      </c>
      <c r="I24" s="94" t="n">
        <f aca="false">SUM(((D24+E24)*F24)/2)</f>
        <v>15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Směrový aport</v>
      </c>
      <c r="D25" s="96" t="n">
        <v>6.5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19.5</v>
      </c>
      <c r="H25" s="94" t="n">
        <f aca="false">SUM(D25*F25)</f>
        <v>19.5</v>
      </c>
      <c r="I25" s="94" t="n">
        <f aca="false">SUM(((D25+E25)*F25)/2)</f>
        <v>9.75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 se zastavením</v>
      </c>
      <c r="D26" s="96" t="n">
        <v>0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0</v>
      </c>
      <c r="H26" s="94" t="n">
        <f aca="false">SUM(D26*F26)</f>
        <v>0</v>
      </c>
      <c r="I26" s="94" t="n">
        <f aca="false">SUM(((D26+E26)*F26)/2)</f>
        <v>0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245</v>
      </c>
      <c r="E28" s="98"/>
      <c r="F28" s="98"/>
      <c r="G28" s="98"/>
      <c r="H28" s="94" t="n">
        <f aca="false">SUM(G18:G27)</f>
        <v>245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Velmi 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tUHLyhCeasE0qpF+kG7I8WuOvE3hVQIhLefGa6VdWw/SzX2HpCoHU6PQnl3qC78jGQJxdMQOn6JASkxWdjk2/w==" saltValue="sIpzRKq0r8DSEERxmYCQj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9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Startovka!B13</f>
        <v>Gabriela Vatková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Startovka!C13</f>
        <v>Everest Valkar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Startovka!D13</f>
        <v>Australský ovčák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Startovka!A13</f>
        <v>12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Startovka!E13</f>
        <v>OB2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Výsledky!G13</f>
        <v>3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vleže ve skupině</v>
      </c>
      <c r="D18" s="90" t="n">
        <v>6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18</v>
      </c>
      <c r="H18" s="94" t="n">
        <f aca="false">SUM(D18*F18)</f>
        <v>18</v>
      </c>
      <c r="I18" s="94" t="n">
        <f aca="false">SUM(((D18+E18)*F18)/2)</f>
        <v>9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 do stoje/sedu/lehu</v>
      </c>
      <c r="D19" s="96" t="n">
        <v>9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27</v>
      </c>
      <c r="H19" s="94" t="n">
        <f aca="false">SUM(D19*F19)</f>
        <v>27</v>
      </c>
      <c r="I19" s="94" t="n">
        <f aca="false">SUM(((D19+E19)*F19)/2)</f>
        <v>13.5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0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0</v>
      </c>
      <c r="H20" s="94" t="n">
        <f aca="false">SUM(D20*F20)</f>
        <v>0</v>
      </c>
      <c r="I20" s="94" t="n">
        <f aca="false">SUM(((D20+E20)*F20)/2)</f>
        <v>0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5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15</v>
      </c>
      <c r="H21" s="94" t="n">
        <f aca="false">SUM(D21*F21)</f>
        <v>15</v>
      </c>
      <c r="I21" s="94" t="n">
        <f aca="false">SUM(((D21+E21)*F21)/2)</f>
        <v>7.5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 a skok přes překážku</v>
      </c>
      <c r="D22" s="96" t="n">
        <v>7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21</v>
      </c>
      <c r="H22" s="94" t="n">
        <f aca="false">SUM(D22*F22)</f>
        <v>21</v>
      </c>
      <c r="I22" s="94" t="n">
        <f aca="false">SUM(((D22+E22)*F22)/2)</f>
        <v>10.5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7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28</v>
      </c>
      <c r="H23" s="94" t="n">
        <f aca="false">SUM(D23*F23)</f>
        <v>28</v>
      </c>
      <c r="I23" s="94" t="n">
        <f aca="false">SUM(((D23+E23)*F23)/2)</f>
        <v>14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6.5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26</v>
      </c>
      <c r="H24" s="94" t="n">
        <f aca="false">SUM(D24*F24)</f>
        <v>26</v>
      </c>
      <c r="I24" s="94" t="n">
        <f aca="false">SUM(((D24+E24)*F24)/2)</f>
        <v>13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Směrový aport</v>
      </c>
      <c r="D25" s="96" t="n">
        <v>7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21</v>
      </c>
      <c r="H25" s="94" t="n">
        <f aca="false">SUM(D25*F25)</f>
        <v>21</v>
      </c>
      <c r="I25" s="94" t="n">
        <f aca="false">SUM(((D25+E25)*F25)/2)</f>
        <v>10.5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 se zastavením</v>
      </c>
      <c r="D26" s="96" t="n">
        <v>9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27</v>
      </c>
      <c r="H26" s="94" t="n">
        <f aca="false">SUM(D26*F26)</f>
        <v>27</v>
      </c>
      <c r="I26" s="94" t="n">
        <f aca="false">SUM(((D26+E26)*F26)/2)</f>
        <v>13.5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203</v>
      </c>
      <c r="E28" s="98"/>
      <c r="F28" s="98"/>
      <c r="G28" s="98"/>
      <c r="H28" s="94" t="n">
        <f aca="false">SUM(G18:G27)</f>
        <v>203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eAyvg8ui7DiNoWWN8l/y7nJUekCkENxU3mD2dbMSXs3+Jz1gZ5S9LG3RZW+Y+6a9k8O1zuZGnmYFQPRjRiHjpw==" saltValue="xbwWmalqFQ5nvgKn4oZT1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9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Startovka!B14</f>
        <v>Světlana Suchánková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Startovka!C14</f>
        <v>Stella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Startovka!D14</f>
        <v>kříženec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Startovka!A14</f>
        <v>13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Startovka!E14</f>
        <v>OB2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Výsledky!G14</f>
        <v>4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vleže ve skupině</v>
      </c>
      <c r="D18" s="90" t="n">
        <v>8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24</v>
      </c>
      <c r="H18" s="94" t="n">
        <f aca="false">SUM(D18*F18)</f>
        <v>24</v>
      </c>
      <c r="I18" s="94" t="n">
        <f aca="false">SUM(((D18+E18)*F18)/2)</f>
        <v>12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 do stoje/sedu/lehu</v>
      </c>
      <c r="D19" s="96" t="n">
        <v>7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21</v>
      </c>
      <c r="H19" s="94" t="n">
        <f aca="false">SUM(D19*F19)</f>
        <v>21</v>
      </c>
      <c r="I19" s="94" t="n">
        <f aca="false">SUM(((D19+E19)*F19)/2)</f>
        <v>10.5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8.5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34</v>
      </c>
      <c r="H20" s="94" t="n">
        <f aca="false">SUM(D20*F20)</f>
        <v>34</v>
      </c>
      <c r="I20" s="94" t="n">
        <f aca="false">SUM(((D20+E20)*F20)/2)</f>
        <v>17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0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0</v>
      </c>
      <c r="H21" s="94" t="n">
        <f aca="false">SUM(D21*F21)</f>
        <v>0</v>
      </c>
      <c r="I21" s="94" t="n">
        <f aca="false">SUM(((D21+E21)*F21)/2)</f>
        <v>0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 a skok přes překážku</v>
      </c>
      <c r="D22" s="96" t="n">
        <v>0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0</v>
      </c>
      <c r="H22" s="94" t="n">
        <f aca="false">SUM(D22*F22)</f>
        <v>0</v>
      </c>
      <c r="I22" s="94" t="n">
        <f aca="false">SUM(((D22+E22)*F22)/2)</f>
        <v>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8.5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34</v>
      </c>
      <c r="H23" s="94" t="n">
        <f aca="false">SUM(D23*F23)</f>
        <v>34</v>
      </c>
      <c r="I23" s="94" t="n">
        <f aca="false">SUM(((D23+E23)*F23)/2)</f>
        <v>17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0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0</v>
      </c>
      <c r="H24" s="94" t="n">
        <f aca="false">SUM(D24*F24)</f>
        <v>0</v>
      </c>
      <c r="I24" s="94" t="n">
        <f aca="false">SUM(((D24+E24)*F24)/2)</f>
        <v>0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Směrový aport</v>
      </c>
      <c r="D25" s="96" t="n">
        <v>6.5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19.5</v>
      </c>
      <c r="H25" s="94" t="n">
        <f aca="false">SUM(D25*F25)</f>
        <v>19.5</v>
      </c>
      <c r="I25" s="94" t="n">
        <f aca="false">SUM(((D25+E25)*F25)/2)</f>
        <v>9.75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 se zastavením</v>
      </c>
      <c r="D26" s="96" t="n">
        <v>0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0</v>
      </c>
      <c r="H26" s="94" t="n">
        <f aca="false">SUM(D26*F26)</f>
        <v>0</v>
      </c>
      <c r="I26" s="94" t="n">
        <f aca="false">SUM(((D26+E26)*F26)/2)</f>
        <v>0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152.5</v>
      </c>
      <c r="E28" s="98"/>
      <c r="F28" s="98"/>
      <c r="G28" s="98"/>
      <c r="H28" s="94" t="n">
        <f aca="false">SUM(G18:G27)</f>
        <v>152.5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Nehodnocen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YUEmEnCP7xsJieciVkwsaqsFTDPnIDhAkMU1m7D13rhp9IvMIektP5wqjJK6bqKPLIgBs9LVEtarB4krT0fBjw==" saltValue="m+YjYEsZ/DLm+JJ29jy7B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2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Startovka!B15</f>
        <v>Silvie Moravcová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Startovka!C15</f>
        <v>Leonora Zlatá skalka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Startovka!D15</f>
        <v>Havanský psík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Startovka!A15</f>
        <v>14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Startovka!E15</f>
        <v>OB2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Výsledky!G15</f>
        <v>2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vleže ve skupině</v>
      </c>
      <c r="D18" s="90" t="n">
        <v>9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27</v>
      </c>
      <c r="H18" s="94" t="n">
        <f aca="false">SUM(D18*F18)</f>
        <v>27</v>
      </c>
      <c r="I18" s="94" t="n">
        <f aca="false">SUM(((D18+E18)*F18)/2)</f>
        <v>13.5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 do stoje/sedu/lehu</v>
      </c>
      <c r="D19" s="96" t="n">
        <v>9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27</v>
      </c>
      <c r="H19" s="94" t="n">
        <f aca="false">SUM(D19*F19)</f>
        <v>27</v>
      </c>
      <c r="I19" s="94" t="n">
        <f aca="false">SUM(((D19+E19)*F19)/2)</f>
        <v>13.5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6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24</v>
      </c>
      <c r="H20" s="94" t="n">
        <f aca="false">SUM(D20*F20)</f>
        <v>24</v>
      </c>
      <c r="I20" s="94" t="n">
        <f aca="false">SUM(((D20+E20)*F20)/2)</f>
        <v>12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9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27</v>
      </c>
      <c r="H21" s="94" t="n">
        <f aca="false">SUM(D21*F21)</f>
        <v>27</v>
      </c>
      <c r="I21" s="94" t="n">
        <f aca="false">SUM(((D21+E21)*F21)/2)</f>
        <v>13.5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 a skok přes překážku</v>
      </c>
      <c r="D22" s="96" t="n">
        <v>8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24</v>
      </c>
      <c r="H22" s="94" t="n">
        <f aca="false">SUM(D22*F22)</f>
        <v>24</v>
      </c>
      <c r="I22" s="94" t="n">
        <f aca="false">SUM(((D22+E22)*F22)/2)</f>
        <v>12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9.5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38</v>
      </c>
      <c r="H23" s="94" t="n">
        <f aca="false">SUM(D23*F23)</f>
        <v>38</v>
      </c>
      <c r="I23" s="94" t="n">
        <f aca="false">SUM(((D23+E23)*F23)/2)</f>
        <v>19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0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0</v>
      </c>
      <c r="H24" s="94" t="n">
        <f aca="false">SUM(D24*F24)</f>
        <v>0</v>
      </c>
      <c r="I24" s="94" t="n">
        <f aca="false">SUM(((D24+E24)*F24)/2)</f>
        <v>0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Směrový aport</v>
      </c>
      <c r="D25" s="96" t="n">
        <v>6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18</v>
      </c>
      <c r="H25" s="94" t="n">
        <f aca="false">SUM(D25*F25)</f>
        <v>18</v>
      </c>
      <c r="I25" s="94" t="n">
        <f aca="false">SUM(((D25+E25)*F25)/2)</f>
        <v>9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 se zastavením</v>
      </c>
      <c r="D26" s="96" t="n">
        <v>10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30</v>
      </c>
      <c r="H26" s="94" t="n">
        <f aca="false">SUM(D26*F26)</f>
        <v>30</v>
      </c>
      <c r="I26" s="94" t="n">
        <f aca="false">SUM(((D26+E26)*F26)/2)</f>
        <v>15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235</v>
      </c>
      <c r="E28" s="98"/>
      <c r="F28" s="98"/>
      <c r="G28" s="98"/>
      <c r="H28" s="94" t="n">
        <f aca="false">SUM(G18:G27)</f>
        <v>235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Velmi 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XHYl7B/MexauO21Tgymbetsv5wbeIYusQ4nVwvmSIpe/nNlb643AmKUYwA81nw9TCkC5iwDBzKe3/d7tO6EKQw==" saltValue="WpZuso1cgQpycqHGEhBre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Startovka!B16</f>
        <v>Denisa Smišková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Startovka!C16</f>
        <v>Alrisha Satis Sumnium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Startovka!D16</f>
        <v>border kolie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Startovka!A16</f>
        <v>15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Startovka!E16</f>
        <v>OB3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Výsledky!G16</f>
        <v>5</v>
      </c>
      <c r="D14" s="80" t="str">
        <f aca="false">IF(C13="OB3","Žlutá karta"," ")</f>
        <v>Žlutá karta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0</v>
      </c>
      <c r="E18" s="91"/>
      <c r="F18" s="92" t="n">
        <f aca="false">IF(C13="OB-Z",Cviky!C3,IF(C13="OB1",Cviky!G3,IF(C13="OB2",Cviky!K3,IF(C13="OB3",Cviky!O3," "))))</f>
        <v>2</v>
      </c>
      <c r="G18" s="93" t="n">
        <f aca="false">IF(E17="není",H18,I18)</f>
        <v>0</v>
      </c>
      <c r="H18" s="94" t="n">
        <f aca="false">SUM(D18*F18)</f>
        <v>0</v>
      </c>
      <c r="I18" s="94" t="n">
        <f aca="false">SUM(((D18+E18)*F18)/2)</f>
        <v>0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vleže ve skupině a přivolání</v>
      </c>
      <c r="D19" s="96" t="n">
        <v>0</v>
      </c>
      <c r="E19" s="91"/>
      <c r="F19" s="92" t="n">
        <f aca="false">IF(C13="OB-Z",Cviky!C4,IF(C13="OB1",Cviky!G4,IF(C13="OB2",Cviky!K4,IF(C13="OB3",Cviky!O4," "))))</f>
        <v>2</v>
      </c>
      <c r="G19" s="93" t="n">
        <f aca="false">IF(E17="není",H19,I19)</f>
        <v>0</v>
      </c>
      <c r="H19" s="94" t="n">
        <f aca="false">SUM(D19*F19)</f>
        <v>0</v>
      </c>
      <c r="I19" s="94" t="n">
        <f aca="false">SUM(((D19+E19)*F19)/2)</f>
        <v>0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8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32</v>
      </c>
      <c r="H20" s="94" t="n">
        <f aca="false">SUM(D20*F20)</f>
        <v>32</v>
      </c>
      <c r="I20" s="94" t="n">
        <f aca="false">SUM(((D20+E20)*F20)/2)</f>
        <v>16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10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30</v>
      </c>
      <c r="H21" s="94" t="n">
        <f aca="false">SUM(D21*F21)</f>
        <v>30</v>
      </c>
      <c r="I21" s="94" t="n">
        <f aca="false">SUM(((D21+E21)*F21)/2)</f>
        <v>15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zastavení, aport a skok přes překážku</v>
      </c>
      <c r="D22" s="96" t="n">
        <v>9.5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38</v>
      </c>
      <c r="H22" s="94" t="n">
        <f aca="false">SUM(D22*F22)</f>
        <v>38</v>
      </c>
      <c r="I22" s="94" t="n">
        <f aca="false">SUM(((D22+E22)*F22)/2)</f>
        <v>19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0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0</v>
      </c>
      <c r="H23" s="94" t="n">
        <f aca="false">SUM(D23*F23)</f>
        <v>0</v>
      </c>
      <c r="I23" s="94" t="n">
        <f aca="false">SUM(((D23+E23)*F23)/2)</f>
        <v>0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8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32</v>
      </c>
      <c r="H24" s="94" t="n">
        <f aca="false">SUM(D24*F24)</f>
        <v>32</v>
      </c>
      <c r="I24" s="94" t="n">
        <f aca="false">SUM(((D24+E24)*F24)/2)</f>
        <v>16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Odložení za pochodu a přivolání</v>
      </c>
      <c r="D25" s="96" t="n">
        <v>10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30</v>
      </c>
      <c r="H25" s="94" t="n">
        <f aca="false">SUM(D25*F25)</f>
        <v>30</v>
      </c>
      <c r="I25" s="94" t="n">
        <f aca="false">SUM(((D25+E25)*F25)/2)</f>
        <v>15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Směrový aport</v>
      </c>
      <c r="D26" s="96" t="n">
        <v>9.5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28.5</v>
      </c>
      <c r="H26" s="94" t="n">
        <f aca="false">SUM(D26*F26)</f>
        <v>28.5</v>
      </c>
      <c r="I26" s="94" t="n">
        <f aca="false">SUM(((D26+E26)*F26)/2)</f>
        <v>14.25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Přivolání se zastavením do stoje/sedu/lehu</v>
      </c>
      <c r="D27" s="96" t="n">
        <v>7</v>
      </c>
      <c r="E27" s="91"/>
      <c r="F27" s="92" t="n">
        <f aca="false">IF(C13="OB-Z",Cviky!C12,IF(C13="OB1",Cviky!G12,IF(C13="OB2",Cviky!K12,IF(C13="OB3",Cviky!O12," "))))</f>
        <v>3</v>
      </c>
      <c r="G27" s="93" t="n">
        <f aca="false">IF(E17="není",H27,I27)</f>
        <v>21</v>
      </c>
      <c r="H27" s="94" t="n">
        <f aca="false">SUM(D27*F27)</f>
        <v>21</v>
      </c>
      <c r="I27" s="94" t="n">
        <f aca="false">SUM(((D27+E27)*F27)/2)</f>
        <v>10.5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211.5</v>
      </c>
      <c r="E28" s="98"/>
      <c r="F28" s="98"/>
      <c r="G28" s="98"/>
      <c r="H28" s="94" t="n">
        <f aca="false">SUM(G18:G27)</f>
        <v>211.5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OshOfwjDsMd0YM4LSYRM0H1iQo3H/cqENs/ujP3a6MSJYBWmSL27p1CxsMfxgMDQR+b0tsChTy0Qhh5KBSs3qw==" saltValue="DEg6dXpUBYlZbDUhb+XFG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6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Startovka!B17</f>
        <v>Kateřina Uriková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Startovka!C17</f>
        <v>Cute Josephine King of Bohemia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Startovka!D17</f>
        <v>SBT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Startovka!A17</f>
        <v>16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Startovka!E17</f>
        <v>OB3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Výsledky!G17</f>
        <v>3</v>
      </c>
      <c r="D14" s="80" t="str">
        <f aca="false">IF(C13="OB3","Žlutá karta"," ")</f>
        <v>Žlutá karta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0</v>
      </c>
      <c r="E18" s="91"/>
      <c r="F18" s="92" t="n">
        <f aca="false">IF(C13="OB-Z",Cviky!C3,IF(C13="OB1",Cviky!G3,IF(C13="OB2",Cviky!K3,IF(C13="OB3",Cviky!O3," "))))</f>
        <v>2</v>
      </c>
      <c r="G18" s="93" t="n">
        <f aca="false">IF(E17="není",H18,I18)</f>
        <v>0</v>
      </c>
      <c r="H18" s="94" t="n">
        <f aca="false">SUM(D18*F18)</f>
        <v>0</v>
      </c>
      <c r="I18" s="94" t="n">
        <f aca="false">SUM(((D18+E18)*F18)/2)</f>
        <v>0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vleže ve skupině a přivolání</v>
      </c>
      <c r="D19" s="96" t="n">
        <v>5</v>
      </c>
      <c r="E19" s="91"/>
      <c r="F19" s="92" t="n">
        <f aca="false">IF(C13="OB-Z",Cviky!C4,IF(C13="OB1",Cviky!G4,IF(C13="OB2",Cviky!K4,IF(C13="OB3",Cviky!O4," "))))</f>
        <v>2</v>
      </c>
      <c r="G19" s="93" t="n">
        <f aca="false">IF(E17="není",H19,I19)</f>
        <v>10</v>
      </c>
      <c r="H19" s="94" t="n">
        <f aca="false">SUM(D19*F19)</f>
        <v>10</v>
      </c>
      <c r="I19" s="94" t="n">
        <f aca="false">SUM(((D19+E19)*F19)/2)</f>
        <v>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9.5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38</v>
      </c>
      <c r="H20" s="94" t="n">
        <f aca="false">SUM(D20*F20)</f>
        <v>38</v>
      </c>
      <c r="I20" s="94" t="n">
        <f aca="false">SUM(((D20+E20)*F20)/2)</f>
        <v>19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9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27</v>
      </c>
      <c r="H21" s="94" t="n">
        <f aca="false">SUM(D21*F21)</f>
        <v>27</v>
      </c>
      <c r="I21" s="94" t="n">
        <f aca="false">SUM(((D21+E21)*F21)/2)</f>
        <v>13.5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zastavení, aport a skok přes překážku</v>
      </c>
      <c r="D22" s="96" t="n">
        <v>9.5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38</v>
      </c>
      <c r="H22" s="94" t="n">
        <f aca="false">SUM(D22*F22)</f>
        <v>38</v>
      </c>
      <c r="I22" s="94" t="n">
        <f aca="false">SUM(((D22+E22)*F22)/2)</f>
        <v>19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9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36</v>
      </c>
      <c r="H23" s="94" t="n">
        <f aca="false">SUM(D23*F23)</f>
        <v>36</v>
      </c>
      <c r="I23" s="94" t="n">
        <f aca="false">SUM(((D23+E23)*F23)/2)</f>
        <v>18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7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28</v>
      </c>
      <c r="H24" s="94" t="n">
        <f aca="false">SUM(D24*F24)</f>
        <v>28</v>
      </c>
      <c r="I24" s="94" t="n">
        <f aca="false">SUM(((D24+E24)*F24)/2)</f>
        <v>14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Odložení za pochodu a přivolání</v>
      </c>
      <c r="D25" s="96" t="n">
        <v>9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27</v>
      </c>
      <c r="H25" s="94" t="n">
        <f aca="false">SUM(D25*F25)</f>
        <v>27</v>
      </c>
      <c r="I25" s="94" t="n">
        <f aca="false">SUM(((D25+E25)*F25)/2)</f>
        <v>13.5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Směrový aport</v>
      </c>
      <c r="D26" s="96" t="n">
        <v>10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30</v>
      </c>
      <c r="H26" s="94" t="n">
        <f aca="false">SUM(D26*F26)</f>
        <v>30</v>
      </c>
      <c r="I26" s="94" t="n">
        <f aca="false">SUM(((D26+E26)*F26)/2)</f>
        <v>15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Přivolání se zastavením do stoje/sedu/lehu</v>
      </c>
      <c r="D27" s="96" t="n">
        <v>5</v>
      </c>
      <c r="E27" s="91"/>
      <c r="F27" s="92" t="n">
        <f aca="false">IF(C13="OB-Z",Cviky!C12,IF(C13="OB1",Cviky!G12,IF(C13="OB2",Cviky!K12,IF(C13="OB3",Cviky!O12," "))))</f>
        <v>3</v>
      </c>
      <c r="G27" s="93" t="n">
        <f aca="false">IF(E17="není",H27,I27)</f>
        <v>15</v>
      </c>
      <c r="H27" s="94" t="n">
        <f aca="false">SUM(D27*F27)</f>
        <v>15</v>
      </c>
      <c r="I27" s="94" t="n">
        <f aca="false">SUM(((D27+E27)*F27)/2)</f>
        <v>7.5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249</v>
      </c>
      <c r="E28" s="98"/>
      <c r="F28" s="98"/>
      <c r="G28" s="98"/>
      <c r="H28" s="94" t="n">
        <f aca="false">SUM(G18:G27)</f>
        <v>249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Velmi 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cLQiUFlPle3u5XZzciwylsC4ehPQ5di9Gvy5QWlS8u3aBwvvc1DVkdteAlIUYK815vtJhmUU16VPnujVBI1f6g==" saltValue="Nr18nR4ke9EhHVDEIuUXQ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92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3" activeCellId="0" sqref="B3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6.69"/>
    <col collapsed="false" customWidth="true" hidden="false" outlineLevel="0" max="2" min="2" style="1" width="35.4"/>
    <col collapsed="false" customWidth="true" hidden="false" outlineLevel="0" max="3" min="3" style="1" width="5.4"/>
    <col collapsed="false" customWidth="true" hidden="false" outlineLevel="0" max="4" min="4" style="1" width="0.89"/>
    <col collapsed="false" customWidth="true" hidden="false" outlineLevel="0" max="5" min="5" style="1" width="6.6"/>
    <col collapsed="false" customWidth="true" hidden="false" outlineLevel="0" max="6" min="6" style="1" width="37.2"/>
    <col collapsed="false" customWidth="true" hidden="false" outlineLevel="0" max="7" min="7" style="1" width="5.4"/>
    <col collapsed="false" customWidth="true" hidden="false" outlineLevel="0" max="8" min="8" style="1" width="0.89"/>
    <col collapsed="false" customWidth="true" hidden="false" outlineLevel="0" max="9" min="9" style="1" width="7"/>
    <col collapsed="false" customWidth="true" hidden="false" outlineLevel="0" max="10" min="10" style="1" width="58.8"/>
    <col collapsed="false" customWidth="true" hidden="false" outlineLevel="0" max="11" min="11" style="1" width="5.4"/>
    <col collapsed="false" customWidth="true" hidden="false" outlineLevel="0" max="12" min="12" style="1" width="0.71"/>
    <col collapsed="false" customWidth="true" hidden="false" outlineLevel="0" max="13" min="13" style="1" width="6.6"/>
    <col collapsed="false" customWidth="true" hidden="false" outlineLevel="0" max="14" min="14" style="1" width="64.5"/>
    <col collapsed="false" customWidth="true" hidden="false" outlineLevel="0" max="15" min="15" style="1" width="5.4"/>
    <col collapsed="false" customWidth="false" hidden="false" outlineLevel="0" max="1024" min="16" style="1" width="8.11"/>
  </cols>
  <sheetData>
    <row r="1" customFormat="false" ht="25.8" hidden="false" customHeight="false" outlineLevel="0" collapsed="false">
      <c r="A1" s="44" t="s">
        <v>30</v>
      </c>
      <c r="B1" s="44"/>
      <c r="C1" s="44"/>
      <c r="E1" s="44" t="s">
        <v>49</v>
      </c>
      <c r="F1" s="44"/>
      <c r="G1" s="44"/>
      <c r="I1" s="44" t="s">
        <v>63</v>
      </c>
      <c r="J1" s="44"/>
      <c r="K1" s="44"/>
      <c r="M1" s="44" t="s">
        <v>75</v>
      </c>
      <c r="N1" s="44"/>
      <c r="O1" s="44"/>
    </row>
    <row r="2" customFormat="false" ht="31.2" hidden="false" customHeight="false" outlineLevel="0" collapsed="false">
      <c r="A2" s="45" t="s">
        <v>84</v>
      </c>
      <c r="B2" s="45" t="s">
        <v>85</v>
      </c>
      <c r="C2" s="45" t="s">
        <v>86</v>
      </c>
      <c r="E2" s="45" t="s">
        <v>84</v>
      </c>
      <c r="F2" s="45" t="s">
        <v>85</v>
      </c>
      <c r="G2" s="45" t="s">
        <v>86</v>
      </c>
      <c r="I2" s="45" t="s">
        <v>84</v>
      </c>
      <c r="J2" s="45" t="s">
        <v>85</v>
      </c>
      <c r="K2" s="45" t="s">
        <v>86</v>
      </c>
      <c r="M2" s="45" t="s">
        <v>84</v>
      </c>
      <c r="N2" s="45" t="s">
        <v>85</v>
      </c>
      <c r="O2" s="45" t="s">
        <v>86</v>
      </c>
    </row>
    <row r="3" customFormat="false" ht="15.6" hidden="false" customHeight="false" outlineLevel="0" collapsed="false">
      <c r="A3" s="46" t="n">
        <v>1</v>
      </c>
      <c r="B3" s="47" t="s">
        <v>87</v>
      </c>
      <c r="C3" s="46" t="n">
        <f aca="false">IF(B3="Celkový dojem",2,IF(B3="Přivolání",4,IF(B3="Ovladatelnost na dálku",4,IF(B3="Držení aportovací činky",4,3))))</f>
        <v>3</v>
      </c>
      <c r="D3" s="48"/>
      <c r="E3" s="49" t="n">
        <v>1</v>
      </c>
      <c r="F3" s="50" t="s">
        <v>87</v>
      </c>
      <c r="G3" s="46" t="n">
        <f aca="false">IF(F3="Celkový dojem",2,IF(F3="Odložení vsedě ve skupině",3,IF(F3="Odložení za pochodu",3,4)))</f>
        <v>3</v>
      </c>
      <c r="I3" s="49" t="n">
        <v>1</v>
      </c>
      <c r="J3" s="50" t="s">
        <v>88</v>
      </c>
      <c r="K3" s="49" t="n">
        <f aca="false">IF(J3="Celkový dojem",2,IF(J3="Chůze u nohy",4,IF(J3="Ovladatelnost na dálku",4,IF(J3="Vyslání do čtverce, položení a přivolání",4,3))))</f>
        <v>3</v>
      </c>
      <c r="M3" s="49" t="n">
        <v>1</v>
      </c>
      <c r="N3" s="50" t="s">
        <v>87</v>
      </c>
      <c r="O3" s="49" t="n">
        <f aca="false">IF(N3="Odložení vsedě ve skupině",2,IF(N3="Odložení vleže ve skupině a přivolání",2,IF(N3="Chůze u nohy",4,IF(N3="Vyslání do čtverce, položení a přivolání",4,IF(N3="Vyslání okolo skupiny kuželů/barelu, zastavení, aport a skok přes překážku",4,IF(N3="Ovladatelnost na dálku",4,3))))))</f>
        <v>2</v>
      </c>
    </row>
    <row r="4" customFormat="false" ht="15.6" hidden="false" customHeight="false" outlineLevel="0" collapsed="false">
      <c r="A4" s="49" t="n">
        <v>2</v>
      </c>
      <c r="B4" s="50" t="s">
        <v>89</v>
      </c>
      <c r="C4" s="46" t="n">
        <f aca="false">IF(B4="Celkový dojem",2,IF(B4="Přivolání",4,IF(B4="Ovladatelnost na dálku",4,IF(B4="Držení aportovací činky",4,3))))</f>
        <v>3</v>
      </c>
      <c r="D4" s="48"/>
      <c r="E4" s="49" t="n">
        <v>2</v>
      </c>
      <c r="F4" s="50" t="s">
        <v>90</v>
      </c>
      <c r="G4" s="46" t="n">
        <f aca="false">IF(F4="Celkový dojem",2,IF(F4="Odložení vsedě ve skupině",3,IF(F4="Odložení za pochodu",3,4)))</f>
        <v>3</v>
      </c>
      <c r="I4" s="49" t="n">
        <v>2</v>
      </c>
      <c r="J4" s="50" t="s">
        <v>91</v>
      </c>
      <c r="K4" s="49" t="n">
        <f aca="false">IF(J4="Celkový dojem",2,IF(J4="Chůze u nohy",4,IF(J4="Ovladatelnost na dálku",4,IF(J4="Vyslání do čtverce, položení a přivolání",4,3))))</f>
        <v>3</v>
      </c>
      <c r="M4" s="49" t="n">
        <v>2</v>
      </c>
      <c r="N4" s="50" t="s">
        <v>92</v>
      </c>
      <c r="O4" s="49" t="n">
        <f aca="false">IF(N4="Odložení vsedě ve skupině",2,IF(N4="Odložení vleže ve skupině a přivolání",2,IF(N4="Chůze u nohy",4,IF(N4="Vyslání do čtverce, položení a přivolání",4,IF(N4="Vyslání okolo skupiny kuželů/barelu, zastavení, aport a skok přes překážku",4,IF(N4="Ovladatelnost na dálku",4,3))))))</f>
        <v>2</v>
      </c>
    </row>
    <row r="5" customFormat="false" ht="15.6" hidden="false" customHeight="false" outlineLevel="0" collapsed="false">
      <c r="A5" s="49" t="n">
        <v>3</v>
      </c>
      <c r="B5" s="50" t="s">
        <v>93</v>
      </c>
      <c r="C5" s="46" t="n">
        <f aca="false">IF(B5="Celkový dojem",2,IF(B5="Přivolání",4,IF(B5="Ovladatelnost na dálku",4,IF(B5="Držení aportovací činky",4,3))))</f>
        <v>4</v>
      </c>
      <c r="D5" s="48"/>
      <c r="E5" s="49" t="n">
        <v>3</v>
      </c>
      <c r="F5" s="50" t="s">
        <v>93</v>
      </c>
      <c r="G5" s="46" t="n">
        <f aca="false">IF(F5="Celkový dojem",2,IF(F5="Odložení vsedě ve skupině",3,IF(F5="Odložení za pochodu",3,4)))</f>
        <v>4</v>
      </c>
      <c r="I5" s="49" t="n">
        <v>3</v>
      </c>
      <c r="J5" s="50" t="s">
        <v>93</v>
      </c>
      <c r="K5" s="49" t="n">
        <f aca="false">IF(J5="Celkový dojem",2,IF(J5="Chůze u nohy",4,IF(J5="Ovladatelnost na dálku",4,IF(J5="Vyslání do čtverce, položení a přivolání",4,3))))</f>
        <v>4</v>
      </c>
      <c r="M5" s="49" t="n">
        <v>3</v>
      </c>
      <c r="N5" s="50" t="s">
        <v>93</v>
      </c>
      <c r="O5" s="49" t="n">
        <f aca="false">IF(N5="Odložení vsedě ve skupině",2,IF(N5="Odložení vleže ve skupině a přivolání",2,IF(N5="Chůze u nohy",4,IF(N5="Vyslání do čtverce, položení a přivolání",4,IF(N5="Vyslání okolo skupiny kuželů/barelu, zastavení, aport a skok přes překážku",4,IF(N5="Ovladatelnost na dálku",4,3))))))</f>
        <v>4</v>
      </c>
    </row>
    <row r="6" customFormat="false" ht="15.6" hidden="false" customHeight="false" outlineLevel="0" collapsed="false">
      <c r="A6" s="49" t="n">
        <v>4</v>
      </c>
      <c r="B6" s="50" t="s">
        <v>94</v>
      </c>
      <c r="C6" s="46" t="n">
        <f aca="false">IF(B6="Celkový dojem",2,IF(B6="Přivolání",4,IF(B6="Ovladatelnost na dálku",4,IF(B6="Držení aportovací činky",4,3))))</f>
        <v>3</v>
      </c>
      <c r="D6" s="48"/>
      <c r="E6" s="49" t="n">
        <v>4</v>
      </c>
      <c r="F6" s="50" t="s">
        <v>95</v>
      </c>
      <c r="G6" s="46" t="n">
        <f aca="false">IF(F6="Celkový dojem",2,IF(F6="Odložení vsedě ve skupině",3,IF(F6="Odložení za pochodu",3,4)))</f>
        <v>4</v>
      </c>
      <c r="I6" s="49" t="n">
        <v>4</v>
      </c>
      <c r="J6" s="50" t="s">
        <v>96</v>
      </c>
      <c r="K6" s="49" t="n">
        <f aca="false">IF(J6="Celkový dojem",2,IF(J6="Chůze u nohy",4,IF(J6="Ovladatelnost na dálku",4,IF(J6="Vyslání do čtverce, položení a přivolání",4,3))))</f>
        <v>3</v>
      </c>
      <c r="M6" s="49" t="n">
        <v>4</v>
      </c>
      <c r="N6" s="50" t="s">
        <v>96</v>
      </c>
      <c r="O6" s="49" t="n">
        <f aca="false">IF(N6="Odložení vsedě ve skupině",2,IF(N6="Odložení vleže ve skupině a přivolání",2,IF(N6="Chůze u nohy",4,IF(N6="Vyslání do čtverce, položení a přivolání",4,IF(N6="Vyslání okolo skupiny kuželů/barelu, zastavení, aport a skok přes překážku",4,IF(N6="Ovladatelnost na dálku",4,3))))))</f>
        <v>3</v>
      </c>
    </row>
    <row r="7" customFormat="false" ht="15.6" hidden="false" customHeight="false" outlineLevel="0" collapsed="false">
      <c r="A7" s="49" t="n">
        <v>5</v>
      </c>
      <c r="B7" s="50" t="s">
        <v>97</v>
      </c>
      <c r="C7" s="46" t="n">
        <f aca="false">IF(B7="Celkový dojem",2,IF(B7="Přivolání",4,IF(B7="Ovladatelnost na dálku",4,IF(B7="Držení aportovací činky",4,3))))</f>
        <v>3</v>
      </c>
      <c r="D7" s="48"/>
      <c r="E7" s="49" t="n">
        <v>5</v>
      </c>
      <c r="F7" s="50" t="s">
        <v>98</v>
      </c>
      <c r="G7" s="46" t="n">
        <f aca="false">IF(F7="Celkový dojem",2,IF(F7="Odložení vsedě ve skupině",3,IF(F7="Odložení za pochodu",3,4)))</f>
        <v>4</v>
      </c>
      <c r="I7" s="49" t="n">
        <v>5</v>
      </c>
      <c r="J7" s="50" t="s">
        <v>99</v>
      </c>
      <c r="K7" s="49" t="n">
        <f aca="false">IF(J7="Celkový dojem",2,IF(J7="Chůze u nohy",4,IF(J7="Ovladatelnost na dálku",4,IF(J7="Vyslání do čtverce, položení a přivolání",4,3))))</f>
        <v>3</v>
      </c>
      <c r="M7" s="49" t="n">
        <v>5</v>
      </c>
      <c r="N7" s="50" t="s">
        <v>100</v>
      </c>
      <c r="O7" s="49" t="n">
        <f aca="false">IF(N7="Odložení vsedě ve skupině",2,IF(N7="Odložení vleže ve skupině a přivolání",2,IF(N7="Chůze u nohy",4,IF(N7="Vyslání do čtverce, položení a přivolání",4,IF(N7="Vyslání okolo skupiny kuželů/barelu, zastavení, aport a skok přes překážku",4,IF(N7="Ovladatelnost na dálku",4,3))))))</f>
        <v>4</v>
      </c>
    </row>
    <row r="8" customFormat="false" ht="15.6" hidden="false" customHeight="false" outlineLevel="0" collapsed="false">
      <c r="A8" s="49" t="n">
        <v>6</v>
      </c>
      <c r="B8" s="50" t="s">
        <v>101</v>
      </c>
      <c r="C8" s="46" t="n">
        <f aca="false">IF(B8="Celkový dojem",2,IF(B8="Přivolání",4,IF(B8="Ovladatelnost na dálku",4,IF(B8="Držení aportovací činky",4,3))))</f>
        <v>3</v>
      </c>
      <c r="D8" s="48"/>
      <c r="E8" s="49" t="n">
        <v>6</v>
      </c>
      <c r="F8" s="50" t="s">
        <v>101</v>
      </c>
      <c r="G8" s="46" t="n">
        <f aca="false">IF(F8="Celkový dojem",2,IF(F8="Odložení vsedě ve skupině",3,IF(F8="Odložení za pochodu",3,4)))</f>
        <v>4</v>
      </c>
      <c r="I8" s="49" t="n">
        <v>6</v>
      </c>
      <c r="J8" s="50" t="s">
        <v>102</v>
      </c>
      <c r="K8" s="49" t="n">
        <f aca="false">IF(J8="Celkový dojem",2,IF(J8="Chůze u nohy",4,IF(J8="Ovladatelnost na dálku",4,IF(J8="Vyslání do čtverce, položení a přivolání",4,3))))</f>
        <v>4</v>
      </c>
      <c r="M8" s="49" t="n">
        <v>6</v>
      </c>
      <c r="N8" s="50" t="s">
        <v>102</v>
      </c>
      <c r="O8" s="49" t="n">
        <f aca="false">IF(N8="Odložení vsedě ve skupině",2,IF(N8="Odložení vleže ve skupině a přivolání",2,IF(N8="Chůze u nohy",4,IF(N8="Vyslání do čtverce, položení a přivolání",4,IF(N8="Vyslání okolo skupiny kuželů/barelu, zastavení, aport a skok přes překážku",4,IF(N8="Ovladatelnost na dálku",4,3))))))</f>
        <v>4</v>
      </c>
    </row>
    <row r="9" customFormat="false" ht="15.6" hidden="false" customHeight="false" outlineLevel="0" collapsed="false">
      <c r="A9" s="49" t="n">
        <v>7</v>
      </c>
      <c r="B9" s="50" t="s">
        <v>103</v>
      </c>
      <c r="C9" s="46" t="n">
        <f aca="false">IF(B9="Celkový dojem",2,IF(B9="Přivolání",4,IF(B9="Ovladatelnost na dálku",4,IF(B9="Držení aportovací činky",4,3))))</f>
        <v>3</v>
      </c>
      <c r="D9" s="48"/>
      <c r="E9" s="49" t="n">
        <v>7</v>
      </c>
      <c r="F9" s="50" t="s">
        <v>104</v>
      </c>
      <c r="G9" s="46" t="n">
        <f aca="false">IF(F9="Celkový dojem",2,IF(F9="Odložení vsedě ve skupině",3,IF(F9="Odložení za pochodu",3,4)))</f>
        <v>4</v>
      </c>
      <c r="I9" s="49" t="n">
        <v>7</v>
      </c>
      <c r="J9" s="50" t="s">
        <v>101</v>
      </c>
      <c r="K9" s="49" t="n">
        <f aca="false">IF(J9="Celkový dojem",2,IF(J9="Chůze u nohy",4,IF(J9="Ovladatelnost na dálku",4,IF(J9="Vyslání do čtverce, položení a přivolání",4,3))))</f>
        <v>4</v>
      </c>
      <c r="M9" s="49" t="n">
        <v>7</v>
      </c>
      <c r="N9" s="50" t="s">
        <v>101</v>
      </c>
      <c r="O9" s="49" t="n">
        <f aca="false">IF(N9="Odložení vsedě ve skupině",2,IF(N9="Odložení vleže ve skupině a přivolání",2,IF(N9="Chůze u nohy",4,IF(N9="Vyslání do čtverce, položení a přivolání",4,IF(N9="Vyslání okolo skupiny kuželů/barelu, zastavení, aport a skok přes překážku",4,IF(N9="Ovladatelnost na dálku",4,3))))))</f>
        <v>4</v>
      </c>
    </row>
    <row r="10" customFormat="false" ht="15.6" hidden="false" customHeight="false" outlineLevel="0" collapsed="false">
      <c r="A10" s="49" t="n">
        <v>8</v>
      </c>
      <c r="B10" s="50" t="s">
        <v>105</v>
      </c>
      <c r="C10" s="46" t="n">
        <f aca="false">IF(B10="Celkový dojem",2,IF(B10="Přivolání",4,IF(B10="Ovladatelnost na dálku",4,IF(B10="Držení aportovací činky",4,3))))</f>
        <v>4</v>
      </c>
      <c r="D10" s="48"/>
      <c r="E10" s="51" t="n">
        <v>8</v>
      </c>
      <c r="F10" s="52" t="s">
        <v>106</v>
      </c>
      <c r="G10" s="46" t="n">
        <f aca="false">IF(F10="Celkový dojem",2,IF(F10="Odložení vsedě ve skupině",3,IF(F10="Odložení za pochodu",3,4)))</f>
        <v>4</v>
      </c>
      <c r="I10" s="49" t="n">
        <v>8</v>
      </c>
      <c r="J10" s="50" t="s">
        <v>107</v>
      </c>
      <c r="K10" s="49" t="n">
        <f aca="false">IF(J10="Celkový dojem",2,IF(J10="Chůze u nohy",4,IF(J10="Ovladatelnost na dálku",4,IF(J10="Vyslání do čtverce, položení a přivolání",4,3))))</f>
        <v>3</v>
      </c>
      <c r="M10" s="49" t="n">
        <v>8</v>
      </c>
      <c r="N10" s="50" t="s">
        <v>108</v>
      </c>
      <c r="O10" s="49" t="n">
        <f aca="false">IF(N10="Odložení vsedě ve skupině",2,IF(N10="Odložení vleže ve skupině a přivolání",2,IF(N10="Chůze u nohy",4,IF(N10="Vyslání do čtverce, položení a přivolání",4,IF(N10="Vyslání okolo skupiny kuželů/barelu, zastavení, aport a skok přes překážku",4,IF(N10="Ovladatelnost na dálku",4,3))))))</f>
        <v>3</v>
      </c>
    </row>
    <row r="11" customFormat="false" ht="15.6" hidden="false" customHeight="false" outlineLevel="0" collapsed="false">
      <c r="A11" s="51" t="n">
        <v>9</v>
      </c>
      <c r="B11" s="52" t="s">
        <v>106</v>
      </c>
      <c r="C11" s="46" t="n">
        <f aca="false">IF(B11="Celkový dojem",2,IF(B11="Přivolání",4,IF(B11="Ovladatelnost na dálku",4,IF(B11="Držení aportovací činky",4,3))))</f>
        <v>4</v>
      </c>
      <c r="D11" s="48"/>
      <c r="E11" s="49" t="n">
        <v>9</v>
      </c>
      <c r="F11" s="50" t="s">
        <v>109</v>
      </c>
      <c r="G11" s="46" t="n">
        <f aca="false">IF(F11="Celkový dojem",2,IF(F11="Odložení vsedě ve skupině",3,IF(F11="Odložení za pochodu",3,4)))</f>
        <v>2</v>
      </c>
      <c r="I11" s="49" t="n">
        <v>9</v>
      </c>
      <c r="J11" s="50" t="s">
        <v>110</v>
      </c>
      <c r="K11" s="49" t="n">
        <f aca="false">IF(J11="Celkový dojem",2,IF(J11="Chůze u nohy",4,IF(J11="Ovladatelnost na dálku",4,IF(J11="Vyslání do čtverce, položení a přivolání",4,3))))</f>
        <v>3</v>
      </c>
      <c r="M11" s="49" t="n">
        <v>9</v>
      </c>
      <c r="N11" s="50" t="s">
        <v>107</v>
      </c>
      <c r="O11" s="49" t="n">
        <f aca="false">IF(N11="Odložení vsedě ve skupině",2,IF(N11="Odložení vleže ve skupině a přivolání",2,IF(N11="Chůze u nohy",4,IF(N11="Vyslání do čtverce, položení a přivolání",4,IF(N11="Vyslání okolo skupiny kuželů/barelu, zastavení, aport a skok přes překážku",4,IF(N11="Ovladatelnost na dálku",4,3))))))</f>
        <v>3</v>
      </c>
    </row>
    <row r="12" customFormat="false" ht="15.6" hidden="false" customHeight="false" outlineLevel="0" collapsed="false">
      <c r="A12" s="49" t="n">
        <v>10</v>
      </c>
      <c r="B12" s="50" t="s">
        <v>109</v>
      </c>
      <c r="C12" s="46" t="n">
        <f aca="false">IF(B12="Celkový dojem",2,IF(B12="Přivolání",4,IF(B12="Ovladatelnost na dálku",4,IF(B12="Držení aportovací činky",4,3))))</f>
        <v>2</v>
      </c>
      <c r="D12" s="48"/>
      <c r="E12" s="53" t="s">
        <v>111</v>
      </c>
      <c r="F12" s="54"/>
      <c r="G12" s="53"/>
      <c r="I12" s="49" t="n">
        <v>10</v>
      </c>
      <c r="J12" s="50" t="s">
        <v>109</v>
      </c>
      <c r="K12" s="49" t="n">
        <f aca="false">IF(J12="Celkový dojem",2,IF(J12="Chůze u nohy",4,IF(J12="Ovladatelnost na dálku",4,IF(J12="Vyslání do čtverce, položení a přivolání",4,3))))</f>
        <v>2</v>
      </c>
      <c r="M12" s="49" t="n">
        <v>10</v>
      </c>
      <c r="N12" s="50" t="s">
        <v>112</v>
      </c>
      <c r="O12" s="49" t="n">
        <f aca="false">IF(N12="Odložení vsedě ve skupině",2,IF(N12="Odložení vleže ve skupině a přivolání",2,IF(N12="Chůze u nohy",4,IF(N12="Vyslání do čtverce, položení a přivolání",4,IF(N12="Vyslání okolo skupiny kuželů/barelu, zastavení, aport a skok přes překážku",4,IF(N12="Ovladatelnost na dálku",4,3))))))</f>
        <v>3</v>
      </c>
    </row>
    <row r="13" customFormat="false" ht="15.6" hidden="false" customHeight="false" outlineLevel="0" collapsed="false">
      <c r="A13" s="53"/>
      <c r="B13" s="54"/>
      <c r="C13" s="53"/>
      <c r="D13" s="48"/>
      <c r="E13" s="53"/>
      <c r="F13" s="54"/>
      <c r="G13" s="53"/>
    </row>
    <row r="15" customFormat="false" ht="14.4" hidden="false" customHeight="false" outlineLevel="0" collapsed="false">
      <c r="B15" s="55" t="s">
        <v>113</v>
      </c>
    </row>
    <row r="16" customFormat="false" ht="14.4" hidden="false" customHeight="false" outlineLevel="0" collapsed="false">
      <c r="B16" s="55" t="s">
        <v>114</v>
      </c>
    </row>
    <row r="69" customFormat="false" ht="14.4" hidden="false" customHeight="false" outlineLevel="0" collapsed="false">
      <c r="B69" s="1" t="s">
        <v>111</v>
      </c>
    </row>
    <row r="70" customFormat="false" ht="15.6" hidden="false" customHeight="false" outlineLevel="0" collapsed="false">
      <c r="B70" s="56" t="s">
        <v>87</v>
      </c>
      <c r="C70" s="57"/>
      <c r="D70" s="57"/>
      <c r="E70" s="57"/>
      <c r="F70" s="57" t="s">
        <v>87</v>
      </c>
      <c r="G70" s="57"/>
      <c r="H70" s="57"/>
      <c r="I70" s="57"/>
      <c r="J70" s="57" t="s">
        <v>88</v>
      </c>
      <c r="K70" s="57"/>
      <c r="L70" s="57"/>
      <c r="M70" s="57"/>
      <c r="N70" s="57" t="s">
        <v>87</v>
      </c>
    </row>
    <row r="71" customFormat="false" ht="15.6" hidden="false" customHeight="false" outlineLevel="0" collapsed="false">
      <c r="B71" s="56" t="s">
        <v>101</v>
      </c>
      <c r="C71" s="57"/>
      <c r="D71" s="57"/>
      <c r="E71" s="57"/>
      <c r="F71" s="57" t="s">
        <v>101</v>
      </c>
      <c r="G71" s="57"/>
      <c r="H71" s="57"/>
      <c r="I71" s="57"/>
      <c r="J71" s="57" t="s">
        <v>101</v>
      </c>
      <c r="K71" s="57"/>
      <c r="L71" s="57"/>
      <c r="M71" s="57"/>
      <c r="N71" s="57" t="s">
        <v>92</v>
      </c>
    </row>
    <row r="72" customFormat="false" ht="15.6" hidden="false" customHeight="false" outlineLevel="0" collapsed="false">
      <c r="B72" s="56" t="s">
        <v>89</v>
      </c>
      <c r="C72" s="57"/>
      <c r="D72" s="57"/>
      <c r="E72" s="57"/>
      <c r="F72" s="57" t="s">
        <v>90</v>
      </c>
      <c r="G72" s="57"/>
      <c r="H72" s="57"/>
      <c r="I72" s="57"/>
      <c r="J72" s="57" t="s">
        <v>91</v>
      </c>
      <c r="K72" s="57"/>
      <c r="L72" s="57"/>
      <c r="M72" s="57"/>
      <c r="N72" s="57" t="s">
        <v>101</v>
      </c>
    </row>
    <row r="73" customFormat="false" ht="15.6" hidden="false" customHeight="false" outlineLevel="0" collapsed="false">
      <c r="B73" s="56" t="s">
        <v>106</v>
      </c>
      <c r="C73" s="57"/>
      <c r="D73" s="57"/>
      <c r="E73" s="57"/>
      <c r="F73" s="57" t="s">
        <v>106</v>
      </c>
      <c r="G73" s="57"/>
      <c r="H73" s="57"/>
      <c r="I73" s="57"/>
      <c r="J73" s="57" t="s">
        <v>110</v>
      </c>
      <c r="K73" s="57"/>
      <c r="L73" s="57"/>
      <c r="M73" s="57"/>
      <c r="N73" s="57" t="s">
        <v>108</v>
      </c>
    </row>
    <row r="74" customFormat="false" ht="15.6" hidden="false" customHeight="false" outlineLevel="0" collapsed="false">
      <c r="B74" s="56" t="s">
        <v>97</v>
      </c>
      <c r="C74" s="57"/>
      <c r="D74" s="57"/>
      <c r="E74" s="57"/>
      <c r="F74" s="57" t="s">
        <v>98</v>
      </c>
      <c r="G74" s="57"/>
      <c r="H74" s="57"/>
      <c r="I74" s="57"/>
      <c r="J74" s="57" t="s">
        <v>102</v>
      </c>
      <c r="K74" s="57"/>
      <c r="L74" s="57"/>
      <c r="M74" s="57"/>
      <c r="N74" s="57" t="s">
        <v>112</v>
      </c>
    </row>
    <row r="75" customFormat="false" ht="15.6" hidden="false" customHeight="false" outlineLevel="0" collapsed="false">
      <c r="B75" s="56" t="s">
        <v>105</v>
      </c>
      <c r="C75" s="57"/>
      <c r="D75" s="57"/>
      <c r="E75" s="57"/>
      <c r="F75" s="57" t="s">
        <v>93</v>
      </c>
      <c r="G75" s="57"/>
      <c r="H75" s="57"/>
      <c r="I75" s="57"/>
      <c r="J75" s="57" t="s">
        <v>107</v>
      </c>
      <c r="K75" s="57"/>
      <c r="L75" s="57"/>
      <c r="M75" s="57"/>
      <c r="N75" s="57" t="s">
        <v>102</v>
      </c>
    </row>
    <row r="76" customFormat="false" ht="15.6" hidden="false" customHeight="false" outlineLevel="0" collapsed="false">
      <c r="B76" s="56" t="s">
        <v>93</v>
      </c>
      <c r="C76" s="57"/>
      <c r="D76" s="57"/>
      <c r="E76" s="57"/>
      <c r="F76" s="57" t="s">
        <v>95</v>
      </c>
      <c r="G76" s="57"/>
      <c r="H76" s="57"/>
      <c r="I76" s="57"/>
      <c r="J76" s="57" t="s">
        <v>96</v>
      </c>
      <c r="K76" s="57"/>
      <c r="L76" s="57"/>
      <c r="M76" s="57"/>
      <c r="N76" s="57" t="s">
        <v>107</v>
      </c>
    </row>
    <row r="77" customFormat="false" ht="15.6" hidden="false" customHeight="false" outlineLevel="0" collapsed="false">
      <c r="B77" s="56" t="s">
        <v>94</v>
      </c>
      <c r="C77" s="57"/>
      <c r="D77" s="57"/>
      <c r="E77" s="57"/>
      <c r="F77" s="57" t="s">
        <v>104</v>
      </c>
      <c r="G77" s="57"/>
      <c r="H77" s="57"/>
      <c r="I77" s="57"/>
      <c r="J77" s="57" t="s">
        <v>93</v>
      </c>
      <c r="K77" s="57"/>
      <c r="L77" s="57"/>
      <c r="M77" s="57"/>
      <c r="N77" s="57" t="s">
        <v>100</v>
      </c>
    </row>
    <row r="78" customFormat="false" ht="15.6" hidden="false" customHeight="false" outlineLevel="0" collapsed="false">
      <c r="B78" s="56" t="s">
        <v>103</v>
      </c>
      <c r="C78" s="57"/>
      <c r="D78" s="57"/>
      <c r="E78" s="57"/>
      <c r="F78" s="57" t="s">
        <v>109</v>
      </c>
      <c r="G78" s="57"/>
      <c r="H78" s="57"/>
      <c r="I78" s="57"/>
      <c r="J78" s="57" t="s">
        <v>99</v>
      </c>
      <c r="K78" s="57"/>
      <c r="L78" s="57"/>
      <c r="M78" s="57"/>
      <c r="N78" s="57" t="s">
        <v>96</v>
      </c>
    </row>
    <row r="79" customFormat="false" ht="15.6" hidden="false" customHeight="false" outlineLevel="0" collapsed="false">
      <c r="B79" s="56" t="s">
        <v>109</v>
      </c>
      <c r="C79" s="57"/>
      <c r="D79" s="57"/>
      <c r="E79" s="57"/>
      <c r="F79" s="57"/>
      <c r="G79" s="57"/>
      <c r="H79" s="57"/>
      <c r="I79" s="57"/>
      <c r="J79" s="57" t="s">
        <v>109</v>
      </c>
      <c r="K79" s="57"/>
      <c r="L79" s="57"/>
      <c r="M79" s="57"/>
      <c r="N79" s="57" t="s">
        <v>93</v>
      </c>
    </row>
    <row r="80" customFormat="false" ht="15.6" hidden="false" customHeight="false" outlineLevel="0" collapsed="false">
      <c r="B80" s="56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</row>
    <row r="89" customFormat="false" ht="14.4" hidden="false" customHeight="false" outlineLevel="0" collapsed="false">
      <c r="C89" s="57"/>
    </row>
    <row r="90" customFormat="false" ht="14.4" hidden="false" customHeight="false" outlineLevel="0" collapsed="false">
      <c r="C90" s="57" t="s">
        <v>115</v>
      </c>
    </row>
    <row r="91" customFormat="false" ht="14.4" hidden="false" customHeight="false" outlineLevel="0" collapsed="false">
      <c r="C91" s="57" t="s">
        <v>116</v>
      </c>
    </row>
    <row r="92" customFormat="false" ht="14.4" hidden="false" customHeight="false" outlineLevel="0" collapsed="false">
      <c r="C92" s="57"/>
    </row>
  </sheetData>
  <sheetProtection algorithmName="SHA-512" hashValue="j4Mr6b6/VOVSC9rkVb72mVt5TEEZ2EKrs/dW7bZYa5LBDMMuGe7+3b8ekHlCCB/5g9R+7oppP0xC2yKatFxaDg==" saltValue="0hqidccfjrXx4oP8EI9o0g==" spinCount="100000" sheet="true" objects="true" scenarios="true"/>
  <mergeCells count="4">
    <mergeCell ref="A1:C1"/>
    <mergeCell ref="E1:G1"/>
    <mergeCell ref="I1:K1"/>
    <mergeCell ref="M1:O1"/>
  </mergeCells>
  <dataValidations count="4">
    <dataValidation allowBlank="true" operator="between" showDropDown="false" showErrorMessage="true" showInputMessage="true" sqref="B3:B13" type="list">
      <formula1>$B$69:$B$80</formula1>
      <formula2>0</formula2>
    </dataValidation>
    <dataValidation allowBlank="true" operator="between" showDropDown="false" showErrorMessage="true" showInputMessage="true" sqref="F3:F11 F13" type="list">
      <formula1>$F$69:$F$80</formula1>
      <formula2>0</formula2>
    </dataValidation>
    <dataValidation allowBlank="true" operator="between" showDropDown="false" showErrorMessage="true" showInputMessage="true" sqref="J3:J12" type="list">
      <formula1>$J$69:$J$79</formula1>
      <formula2>0</formula2>
    </dataValidation>
    <dataValidation allowBlank="true" operator="between" showDropDown="false" showErrorMessage="true" showInputMessage="true" sqref="N3:N12" type="list">
      <formula1>$N$69:$N$79</formula1>
      <formula2>0</formula2>
    </dataValidation>
  </dataValidations>
  <printOptions headings="false" gridLines="false" gridLinesSet="true" horizontalCentered="false" verticalCentered="false"/>
  <pageMargins left="0.7" right="0.7" top="1.18125" bottom="1.1812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Startovka!B18</f>
        <v>Jana Krátká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Startovka!C18</f>
        <v>Aluca Esuatty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Startovka!D18</f>
        <v>border kolie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Startovka!A18</f>
        <v>17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Startovka!E18</f>
        <v>OB3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Výsledky!G18</f>
        <v>4</v>
      </c>
      <c r="D14" s="80" t="str">
        <f aca="false">IF(C13="OB3","Žlutá karta"," ")</f>
        <v>Žlutá karta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7</v>
      </c>
      <c r="E18" s="91"/>
      <c r="F18" s="92" t="n">
        <f aca="false">IF(C13="OB-Z",Cviky!C3,IF(C13="OB1",Cviky!G3,IF(C13="OB2",Cviky!K3,IF(C13="OB3",Cviky!O3," "))))</f>
        <v>2</v>
      </c>
      <c r="G18" s="93" t="n">
        <f aca="false">IF(E17="není",H18,I18)</f>
        <v>14</v>
      </c>
      <c r="H18" s="94" t="n">
        <f aca="false">SUM(D18*F18)</f>
        <v>14</v>
      </c>
      <c r="I18" s="94" t="n">
        <f aca="false">SUM(((D18+E18)*F18)/2)</f>
        <v>7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vleže ve skupině a přivolání</v>
      </c>
      <c r="D19" s="96" t="n">
        <v>0</v>
      </c>
      <c r="E19" s="91"/>
      <c r="F19" s="92" t="n">
        <f aca="false">IF(C13="OB-Z",Cviky!C4,IF(C13="OB1",Cviky!G4,IF(C13="OB2",Cviky!K4,IF(C13="OB3",Cviky!O4," "))))</f>
        <v>2</v>
      </c>
      <c r="G19" s="93" t="n">
        <f aca="false">IF(E17="není",H19,I19)</f>
        <v>0</v>
      </c>
      <c r="H19" s="94" t="n">
        <f aca="false">SUM(D19*F19)</f>
        <v>0</v>
      </c>
      <c r="I19" s="94" t="n">
        <f aca="false">SUM(((D19+E19)*F19)/2)</f>
        <v>0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9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36</v>
      </c>
      <c r="H20" s="94" t="n">
        <f aca="false">SUM(D20*F20)</f>
        <v>36</v>
      </c>
      <c r="I20" s="94" t="n">
        <f aca="false">SUM(((D20+E20)*F20)/2)</f>
        <v>18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9.5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28.5</v>
      </c>
      <c r="H21" s="94" t="n">
        <f aca="false">SUM(D21*F21)</f>
        <v>28.5</v>
      </c>
      <c r="I21" s="94" t="n">
        <f aca="false">SUM(((D21+E21)*F21)/2)</f>
        <v>14.25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zastavení, aport a skok přes překážku</v>
      </c>
      <c r="D22" s="96" t="n">
        <v>0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0</v>
      </c>
      <c r="H22" s="94" t="n">
        <f aca="false">SUM(D22*F22)</f>
        <v>0</v>
      </c>
      <c r="I22" s="94" t="n">
        <f aca="false">SUM(((D22+E22)*F22)/2)</f>
        <v>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8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32</v>
      </c>
      <c r="H23" s="94" t="n">
        <f aca="false">SUM(D23*F23)</f>
        <v>32</v>
      </c>
      <c r="I23" s="94" t="n">
        <f aca="false">SUM(((D23+E23)*F23)/2)</f>
        <v>16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8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32</v>
      </c>
      <c r="H24" s="94" t="n">
        <f aca="false">SUM(D24*F24)</f>
        <v>32</v>
      </c>
      <c r="I24" s="94" t="n">
        <f aca="false">SUM(((D24+E24)*F24)/2)</f>
        <v>16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Odložení za pochodu a přivolání</v>
      </c>
      <c r="D25" s="96" t="n">
        <v>10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30</v>
      </c>
      <c r="H25" s="94" t="n">
        <f aca="false">SUM(D25*F25)</f>
        <v>30</v>
      </c>
      <c r="I25" s="94" t="n">
        <f aca="false">SUM(((D25+E25)*F25)/2)</f>
        <v>15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Směrový aport</v>
      </c>
      <c r="D26" s="96" t="n">
        <v>8.5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25.5</v>
      </c>
      <c r="H26" s="94" t="n">
        <f aca="false">SUM(D26*F26)</f>
        <v>25.5</v>
      </c>
      <c r="I26" s="94" t="n">
        <f aca="false">SUM(((D26+E26)*F26)/2)</f>
        <v>12.75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Přivolání se zastavením do stoje/sedu/lehu</v>
      </c>
      <c r="D27" s="96" t="n">
        <v>7</v>
      </c>
      <c r="E27" s="91"/>
      <c r="F27" s="92" t="n">
        <f aca="false">IF(C13="OB-Z",Cviky!C12,IF(C13="OB1",Cviky!G12,IF(C13="OB2",Cviky!K12,IF(C13="OB3",Cviky!O12," "))))</f>
        <v>3</v>
      </c>
      <c r="G27" s="93" t="n">
        <f aca="false">IF(E17="není",H27,I27)</f>
        <v>21</v>
      </c>
      <c r="H27" s="94" t="n">
        <f aca="false">SUM(D27*F27)</f>
        <v>21</v>
      </c>
      <c r="I27" s="94" t="n">
        <f aca="false">SUM(((D27+E27)*F27)/2)</f>
        <v>10.5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219</v>
      </c>
      <c r="E28" s="98"/>
      <c r="F28" s="98"/>
      <c r="G28" s="98"/>
      <c r="H28" s="94" t="n">
        <f aca="false">SUM(G18:G27)</f>
        <v>219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8WKE5MESV6inZeSmgudJbMy4CAM/y/RR4gvxD3EApDiF11R4ryLkNZhQ7rhtWOfAc1AxywIYg2C03fQqlj94dQ==" saltValue="RiKEud6Jc6o5Jc0JCgHZ+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Startovka!B19</f>
        <v>Kateřina Hajšlová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Startovka!C19</f>
        <v>Kronos Bohemia White Hunter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Startovka!D19</f>
        <v>Jack Russell Terrier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Startovka!A19</f>
        <v>18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Startovka!E19</f>
        <v>OB3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Výsledky!G19</f>
        <v>1</v>
      </c>
      <c r="D14" s="80" t="str">
        <f aca="false">IF(C13="OB3","Žlutá karta"," ")</f>
        <v>Žlutá karta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10</v>
      </c>
      <c r="E18" s="91"/>
      <c r="F18" s="92" t="n">
        <f aca="false">IF(C13="OB-Z",Cviky!C3,IF(C13="OB1",Cviky!G3,IF(C13="OB2",Cviky!K3,IF(C13="OB3",Cviky!O3," "))))</f>
        <v>2</v>
      </c>
      <c r="G18" s="93" t="n">
        <f aca="false">IF(E17="není",H18,I18)</f>
        <v>20</v>
      </c>
      <c r="H18" s="94" t="n">
        <f aca="false">SUM(D18*F18)</f>
        <v>20</v>
      </c>
      <c r="I18" s="94" t="n">
        <f aca="false">SUM(((D18+E18)*F18)/2)</f>
        <v>10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vleže ve skupině a přivolání</v>
      </c>
      <c r="D19" s="96" t="n">
        <v>10</v>
      </c>
      <c r="E19" s="91"/>
      <c r="F19" s="92" t="n">
        <f aca="false">IF(C13="OB-Z",Cviky!C4,IF(C13="OB1",Cviky!G4,IF(C13="OB2",Cviky!K4,IF(C13="OB3",Cviky!O4," "))))</f>
        <v>2</v>
      </c>
      <c r="G19" s="93" t="n">
        <f aca="false">IF(E17="není",H19,I19)</f>
        <v>20</v>
      </c>
      <c r="H19" s="94" t="n">
        <f aca="false">SUM(D19*F19)</f>
        <v>20</v>
      </c>
      <c r="I19" s="94" t="n">
        <f aca="false">SUM(((D19+E19)*F19)/2)</f>
        <v>10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10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40</v>
      </c>
      <c r="H20" s="94" t="n">
        <f aca="false">SUM(D20*F20)</f>
        <v>40</v>
      </c>
      <c r="I20" s="94" t="n">
        <f aca="false">SUM(((D20+E20)*F20)/2)</f>
        <v>20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10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30</v>
      </c>
      <c r="H21" s="94" t="n">
        <f aca="false">SUM(D21*F21)</f>
        <v>30</v>
      </c>
      <c r="I21" s="94" t="n">
        <f aca="false">SUM(((D21+E21)*F21)/2)</f>
        <v>15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zastavení, aport a skok přes překážku</v>
      </c>
      <c r="D22" s="96" t="n">
        <v>10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40</v>
      </c>
      <c r="H22" s="94" t="n">
        <f aca="false">SUM(D22*F22)</f>
        <v>40</v>
      </c>
      <c r="I22" s="94" t="n">
        <f aca="false">SUM(((D22+E22)*F22)/2)</f>
        <v>20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7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28</v>
      </c>
      <c r="H23" s="94" t="n">
        <f aca="false">SUM(D23*F23)</f>
        <v>28</v>
      </c>
      <c r="I23" s="94" t="n">
        <f aca="false">SUM(((D23+E23)*F23)/2)</f>
        <v>14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7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28</v>
      </c>
      <c r="H24" s="94" t="n">
        <f aca="false">SUM(D24*F24)</f>
        <v>28</v>
      </c>
      <c r="I24" s="94" t="n">
        <f aca="false">SUM(((D24+E24)*F24)/2)</f>
        <v>14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Odložení za pochodu a přivolání</v>
      </c>
      <c r="D25" s="96" t="n">
        <v>7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21</v>
      </c>
      <c r="H25" s="94" t="n">
        <f aca="false">SUM(D25*F25)</f>
        <v>21</v>
      </c>
      <c r="I25" s="94" t="n">
        <f aca="false">SUM(((D25+E25)*F25)/2)</f>
        <v>10.5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Směrový aport</v>
      </c>
      <c r="D26" s="96" t="n">
        <v>9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27</v>
      </c>
      <c r="H26" s="94" t="n">
        <f aca="false">SUM(D26*F26)</f>
        <v>27</v>
      </c>
      <c r="I26" s="94" t="n">
        <f aca="false">SUM(((D26+E26)*F26)/2)</f>
        <v>13.5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Přivolání se zastavením do stoje/sedu/lehu</v>
      </c>
      <c r="D27" s="96" t="n">
        <v>6</v>
      </c>
      <c r="E27" s="91"/>
      <c r="F27" s="92" t="n">
        <f aca="false">IF(C13="OB-Z",Cviky!C12,IF(C13="OB1",Cviky!G12,IF(C13="OB2",Cviky!K12,IF(C13="OB3",Cviky!O12," "))))</f>
        <v>3</v>
      </c>
      <c r="G27" s="93" t="n">
        <f aca="false">IF(E17="není",H27,I27)</f>
        <v>18</v>
      </c>
      <c r="H27" s="94" t="n">
        <f aca="false">SUM(D27*F27)</f>
        <v>18</v>
      </c>
      <c r="I27" s="94" t="n">
        <f aca="false">SUM(((D27+E27)*F27)/2)</f>
        <v>9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272</v>
      </c>
      <c r="E28" s="98"/>
      <c r="F28" s="98"/>
      <c r="G28" s="98"/>
      <c r="H28" s="94" t="n">
        <f aca="false">SUM(G18:G27)</f>
        <v>272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Výborně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QCKzkZwVLibfY/sBAquxdAPgZBk+uSJsR8nRTjHQuVETVKdEEJQbbCBvOa6Ft8LVIxHr3X/65fakIWIqIOdlJA==" saltValue="bjm8VCzBJppZaEtdKqggm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Startovka!B20</f>
        <v>Kateřina Uriková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Startovka!C20</f>
        <v>Alive Miracle My Divines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Startovka!D20</f>
        <v>SBT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Startovka!A20</f>
        <v>19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Startovka!E20</f>
        <v>OB3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Výsledky!G20</f>
        <v>2</v>
      </c>
      <c r="D14" s="80" t="str">
        <f aca="false">IF(C13="OB3","Žlutá karta"," ")</f>
        <v>Žlutá karta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10</v>
      </c>
      <c r="E18" s="91"/>
      <c r="F18" s="92" t="n">
        <f aca="false">IF(C13="OB-Z",Cviky!C3,IF(C13="OB1",Cviky!G3,IF(C13="OB2",Cviky!K3,IF(C13="OB3",Cviky!O3," "))))</f>
        <v>2</v>
      </c>
      <c r="G18" s="93" t="n">
        <f aca="false">IF(E17="není",H18,I18)</f>
        <v>20</v>
      </c>
      <c r="H18" s="94" t="n">
        <f aca="false">SUM(D18*F18)</f>
        <v>20</v>
      </c>
      <c r="I18" s="94" t="n">
        <f aca="false">SUM(((D18+E18)*F18)/2)</f>
        <v>10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vleže ve skupině a přivolání</v>
      </c>
      <c r="D19" s="96" t="n">
        <v>9</v>
      </c>
      <c r="E19" s="91"/>
      <c r="F19" s="92" t="n">
        <f aca="false">IF(C13="OB-Z",Cviky!C4,IF(C13="OB1",Cviky!G4,IF(C13="OB2",Cviky!K4,IF(C13="OB3",Cviky!O4," "))))</f>
        <v>2</v>
      </c>
      <c r="G19" s="93" t="n">
        <f aca="false">IF(E17="není",H19,I19)</f>
        <v>18</v>
      </c>
      <c r="H19" s="94" t="n">
        <f aca="false">SUM(D19*F19)</f>
        <v>18</v>
      </c>
      <c r="I19" s="94" t="n">
        <f aca="false">SUM(((D19+E19)*F19)/2)</f>
        <v>9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9.5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38</v>
      </c>
      <c r="H20" s="94" t="n">
        <f aca="false">SUM(D20*F20)</f>
        <v>38</v>
      </c>
      <c r="I20" s="94" t="n">
        <f aca="false">SUM(((D20+E20)*F20)/2)</f>
        <v>19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Pachová identifikace a aport</v>
      </c>
      <c r="D21" s="96" t="n">
        <v>6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18</v>
      </c>
      <c r="H21" s="94" t="n">
        <f aca="false">SUM(D21*F21)</f>
        <v>18</v>
      </c>
      <c r="I21" s="94" t="n">
        <f aca="false">SUM(((D21+E21)*F21)/2)</f>
        <v>9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okolo skupiny kuželů/barelu, zastavení, aport a skok přes překážku</v>
      </c>
      <c r="D22" s="96" t="n">
        <v>7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28</v>
      </c>
      <c r="H22" s="94" t="n">
        <f aca="false">SUM(D22*F22)</f>
        <v>28</v>
      </c>
      <c r="I22" s="94" t="n">
        <f aca="false">SUM(((D22+E22)*F22)/2)</f>
        <v>14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Vyslání do čtverce, položení a přivolání</v>
      </c>
      <c r="D23" s="96" t="n">
        <v>9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36</v>
      </c>
      <c r="H23" s="94" t="n">
        <f aca="false">SUM(D23*F23)</f>
        <v>36</v>
      </c>
      <c r="I23" s="94" t="n">
        <f aca="false">SUM(((D23+E23)*F23)/2)</f>
        <v>18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Chůze u nohy</v>
      </c>
      <c r="D24" s="96" t="n">
        <v>7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28</v>
      </c>
      <c r="H24" s="94" t="n">
        <f aca="false">SUM(D24*F24)</f>
        <v>28</v>
      </c>
      <c r="I24" s="94" t="n">
        <f aca="false">SUM(((D24+E24)*F24)/2)</f>
        <v>14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Odložení za pochodu a přivolání</v>
      </c>
      <c r="D25" s="96" t="n">
        <v>9</v>
      </c>
      <c r="E25" s="91"/>
      <c r="F25" s="92" t="n">
        <f aca="false">IF(C13="OB-Z",Cviky!C10,IF(C13="OB1",Cviky!G10,IF(C13="OB2",Cviky!K10,IF(C13="OB3",Cviky!O10," "))))</f>
        <v>3</v>
      </c>
      <c r="G25" s="93" t="n">
        <f aca="false">IF(E17="není",H25,I25)</f>
        <v>27</v>
      </c>
      <c r="H25" s="94" t="n">
        <f aca="false">SUM(D25*F25)</f>
        <v>27</v>
      </c>
      <c r="I25" s="94" t="n">
        <f aca="false">SUM(((D25+E25)*F25)/2)</f>
        <v>13.5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Směrový aport</v>
      </c>
      <c r="D26" s="96" t="n">
        <v>7</v>
      </c>
      <c r="E26" s="91"/>
      <c r="F26" s="92" t="n">
        <f aca="false">IF(C13="OB-Z",Cviky!C11,IF(C13="OB1",Cviky!G11,IF(C13="OB2",Cviky!K11,IF(C13="OB3",Cviky!O11," "))))</f>
        <v>3</v>
      </c>
      <c r="G26" s="93" t="n">
        <f aca="false">IF(E17="není",H26,I26)</f>
        <v>21</v>
      </c>
      <c r="H26" s="94" t="n">
        <f aca="false">SUM(D26*F26)</f>
        <v>21</v>
      </c>
      <c r="I26" s="94" t="n">
        <f aca="false">SUM(((D26+E26)*F26)/2)</f>
        <v>10.5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Přivolání se zastavením do stoje/sedu/lehu</v>
      </c>
      <c r="D27" s="96" t="n">
        <v>7</v>
      </c>
      <c r="E27" s="91"/>
      <c r="F27" s="92" t="n">
        <f aca="false">IF(C13="OB-Z",Cviky!C12,IF(C13="OB1",Cviky!G12,IF(C13="OB2",Cviky!K12,IF(C13="OB3",Cviky!O12," "))))</f>
        <v>3</v>
      </c>
      <c r="G27" s="93" t="n">
        <f aca="false">IF(E17="není",H27,I27)</f>
        <v>21</v>
      </c>
      <c r="H27" s="94" t="n">
        <f aca="false">SUM(D27*F27)</f>
        <v>21</v>
      </c>
      <c r="I27" s="94" t="n">
        <f aca="false">SUM(((D27+E27)*F27)/2)</f>
        <v>10.5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255</v>
      </c>
      <c r="E28" s="98"/>
      <c r="F28" s="98"/>
      <c r="G28" s="98"/>
      <c r="H28" s="94" t="n">
        <f aca="false">SUM(G18:G27)</f>
        <v>255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Velmi 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NfZo/tVLq2x7p6jepzagcw2ousUrlGQ+6A4LlIP4+OIdl7xXnTLHMjIeLj3qNSs3HN7l5XUCZ1gigneUfwRPSA==" saltValue="PkiDnrnI1xhm0cxLnrB5a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Startovka!B21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Startovka!C21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Startovka!D21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Startovka!A21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Startovka!E21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Výsledky!G21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rHsKOpAm+GtKQaBRIzOEL5/NtLCzEX0SgEuM0Gthx8QdzjB+IfJflx+QsnonOiMnrnUASbsTpLxE6OX6RzCQ0g==" saltValue="5YMBNwKKMlNs1iXFHbYF1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Startovka!B22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Startovka!C22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Startovka!D22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Startovka!A22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Startovka!E22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Výsledky!G22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adWL2w+MT8Jb0y+lrYZ1WjWsP/mwEW0GIfYxguPwioe0qadz1WyktaG0j1j8krBb+n9Kcl55YjAzMXXgsfCLZQ==" saltValue="LWe1Im/HoxO+EJVWqaL16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Startovka!B23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Startovka!C23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Startovka!D23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Startovka!A23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Startovka!E23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Výsledky!G23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prhaaBhQs9Bryw4w5GtzvcSxu9VBVi87xFVskTvGA6liVxQ7HJTXtDXyQpT9IEM0m/7cAKUKE7co2uXBnNm2Kg==" saltValue="RNNkmGzrcKMXG5SPCB3Z4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Startovka!B24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Startovka!C24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Startovka!D24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Startovka!A24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Startovka!E24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Výsledky!G24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r6+58SOP6dNuYLo+Kv5Je5la2m3ufv1bycNrBfBXdU1Q5oSY1ZA8O9+p2OqSqFWItl0U+rpa7lixArekPPvf5Q==" saltValue="m4kwMnScppeQop0e5EbK+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Startovka!B25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Startovka!C25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Startovka!D25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Startovka!A25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Startovka!E25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Výsledky!G25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9IolIX2dSJKF8nzdmficFkfUheFb6GMt2GukpETxoLlBMxLQxPPTjTRQFRzs4IBObLLyhuVYcAiOdWv61lN5cQ==" saltValue="GN2LtuOP0UPwEqXozWyV0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Startovka!B26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Startovka!C26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Startovka!D26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Startovka!A26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Startovka!E26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Výsledky!G26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aAur0nsRUTDTae4aqO1tgKzunmoD7w3G1PMsJhfY3yZVSDKtF/Mye0PIFbK9rogl+kwCKP+mR0qIm7XVkGTuYg==" saltValue="X8F2pu1P2n+FerJuqqnJy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Startovka!B27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Startovka!C27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Startovka!D27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Startovka!A27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Startovka!E27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Výsledky!G27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zbkCvH4e1U/HnmbsaIJLLr0heEhnMDXjU/6q/1Pi8267gZlnmnXJLf2SBtnn3JHHdo6d0tTV9Wka9lTxkM5aOA==" saltValue="rIRPLpw/ew12AFJ0dZV3g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O5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8.109375" defaultRowHeight="14.4" zeroHeight="false" outlineLevelRow="0" outlineLevelCol="0"/>
  <cols>
    <col collapsed="false" customWidth="false" hidden="false" outlineLevel="0" max="1" min="1" style="1" width="8.11"/>
    <col collapsed="false" customWidth="true" hidden="false" outlineLevel="0" max="2" min="2" style="1" width="26.5"/>
    <col collapsed="false" customWidth="true" hidden="false" outlineLevel="0" max="3" min="3" style="1" width="32"/>
    <col collapsed="false" customWidth="true" hidden="false" outlineLevel="0" max="4" min="4" style="1" width="32.7"/>
    <col collapsed="false" customWidth="true" hidden="false" outlineLevel="0" max="5" min="5" style="1" width="8.2"/>
    <col collapsed="false" customWidth="true" hidden="false" outlineLevel="0" max="6" min="6" style="1" width="35.6"/>
    <col collapsed="false" customWidth="true" hidden="false" outlineLevel="0" max="7" min="7" style="1" width="8.7"/>
    <col collapsed="false" customWidth="true" hidden="false" outlineLevel="0" max="8" min="8" style="1" width="11.4"/>
    <col collapsed="false" customWidth="true" hidden="false" outlineLevel="0" max="9" min="9" style="1" width="13.7"/>
    <col collapsed="false" customWidth="false" hidden="false" outlineLevel="0" max="1024" min="10" style="1" width="8.11"/>
  </cols>
  <sheetData>
    <row r="1" customFormat="false" ht="45.75" hidden="false" customHeight="true" outlineLevel="0" collapsed="false">
      <c r="A1" s="58" t="s">
        <v>0</v>
      </c>
      <c r="B1" s="58" t="s">
        <v>1</v>
      </c>
      <c r="C1" s="58" t="s">
        <v>2</v>
      </c>
      <c r="D1" s="58" t="s">
        <v>3</v>
      </c>
      <c r="E1" s="58" t="s">
        <v>117</v>
      </c>
      <c r="F1" s="58" t="s">
        <v>15</v>
      </c>
      <c r="G1" s="58" t="s">
        <v>118</v>
      </c>
      <c r="H1" s="58" t="s">
        <v>119</v>
      </c>
      <c r="I1" s="58" t="s">
        <v>120</v>
      </c>
      <c r="J1" s="57"/>
      <c r="K1" s="57"/>
      <c r="L1" s="57"/>
      <c r="M1" s="57"/>
      <c r="N1" s="57"/>
      <c r="O1" s="57"/>
    </row>
    <row r="2" customFormat="false" ht="14.4" hidden="false" customHeight="false" outlineLevel="0" collapsed="false">
      <c r="A2" s="59" t="n">
        <f aca="false">Startovka!A2</f>
        <v>1</v>
      </c>
      <c r="B2" s="59" t="str">
        <f aca="false">Startovka!B2</f>
        <v>Lenka Racková</v>
      </c>
      <c r="C2" s="59" t="str">
        <f aca="false">Startovka!C2</f>
        <v>Grizzly Bear Magic Bond</v>
      </c>
      <c r="D2" s="59" t="str">
        <f aca="false">Startovka!D2</f>
        <v>Border colie</v>
      </c>
      <c r="E2" s="59" t="str">
        <f aca="false">Startovka!E2</f>
        <v>OB-Z</v>
      </c>
      <c r="F2" s="59" t="str">
        <f aca="false">Startovka!I3</f>
        <v>Letní zkoušky Praha Kateřinky</v>
      </c>
      <c r="G2" s="60" t="n">
        <f aca="false">IF(E2="OB-Z",_xlfn.RANK.EQ(K2,$K$2:$K$51,0),IF(E2="OB1",_xlfn.RANK.EQ(L2,$L$2:$L$51,0),IF(E2="OB2",_xlfn.RANK.EQ(M2,$M$2:$M$51,0),IF(E2="OB3",_xlfn.RANK.EQ(N2,$N$2:$N$51,0),"neurčeno"))))</f>
        <v>3</v>
      </c>
      <c r="H2" s="61" t="n">
        <f aca="false">'1'!D28</f>
        <v>192</v>
      </c>
      <c r="I2" s="62" t="str">
        <f aca="false">'1'!D29</f>
        <v>Dobře</v>
      </c>
      <c r="J2" s="57"/>
      <c r="K2" s="63" t="n">
        <f aca="false">IF(E2="OB-Z",(H2)," ")</f>
        <v>192</v>
      </c>
      <c r="L2" s="63" t="str">
        <f aca="false">IF(E2="OB1",(H2)," ")</f>
        <v> </v>
      </c>
      <c r="M2" s="63" t="str">
        <f aca="false">IF(E2="OB2",(H2)," ")</f>
        <v> </v>
      </c>
      <c r="N2" s="63" t="str">
        <f aca="false">IF(E2="OB3",(H2)," ")</f>
        <v> </v>
      </c>
      <c r="O2" s="57"/>
    </row>
    <row r="3" customFormat="false" ht="14.4" hidden="false" customHeight="false" outlineLevel="0" collapsed="false">
      <c r="A3" s="59" t="n">
        <f aca="false">Startovka!A3</f>
        <v>2</v>
      </c>
      <c r="B3" s="59" t="str">
        <f aca="false">Startovka!B3</f>
        <v>Jana Feranová</v>
      </c>
      <c r="C3" s="59" t="str">
        <f aca="false">Startovka!C3</f>
        <v>Evelin Královská Manta</v>
      </c>
      <c r="D3" s="59" t="str">
        <f aca="false">Startovka!D3</f>
        <v>Papillon</v>
      </c>
      <c r="E3" s="59" t="str">
        <f aca="false">Startovka!E3</f>
        <v>OB-Z</v>
      </c>
      <c r="F3" s="59" t="str">
        <f aca="false">Startovka!I3</f>
        <v>Letní zkoušky Praha Kateřinky</v>
      </c>
      <c r="G3" s="59" t="n">
        <f aca="false">IF(E3="OB-Z",_xlfn.RANK.EQ(K3,$K$2:$K$51,0),IF(E3="OB1",_xlfn.RANK.EQ(L3,$L$2:$L$51,0),IF(E3="OB2",_xlfn.RANK.EQ(M3,$M$2:$M$51,0),IF(E3="OB3",_xlfn.RANK.EQ(N3,$N$2:$N$51,0),"neurčeno"))))</f>
        <v>4</v>
      </c>
      <c r="H3" s="64" t="n">
        <f aca="false">'2'!D28</f>
        <v>174.5</v>
      </c>
      <c r="I3" s="65" t="str">
        <f aca="false">'2'!D29</f>
        <v>Nehodnocen</v>
      </c>
      <c r="J3" s="57"/>
      <c r="K3" s="63" t="n">
        <f aca="false">IF(E3="OB-Z",(H3)," ")</f>
        <v>174.5</v>
      </c>
      <c r="L3" s="63" t="str">
        <f aca="false">IF(E3="OB1",(H3)," ")</f>
        <v> </v>
      </c>
      <c r="M3" s="63" t="str">
        <f aca="false">IF(E3="OB2",(H3)," ")</f>
        <v> </v>
      </c>
      <c r="N3" s="63" t="str">
        <f aca="false">IF(E3="OB3",(H3)," ")</f>
        <v> </v>
      </c>
      <c r="O3" s="57"/>
    </row>
    <row r="4" customFormat="false" ht="14.4" hidden="false" customHeight="false" outlineLevel="0" collapsed="false">
      <c r="A4" s="59" t="n">
        <f aca="false">Startovka!A4</f>
        <v>3</v>
      </c>
      <c r="B4" s="59" t="str">
        <f aca="false">Startovka!B4</f>
        <v>Jitka Freibauerová</v>
      </c>
      <c r="C4" s="59" t="str">
        <f aca="false">Startovka!C4</f>
        <v>Divine Essence Infinity Love Staff</v>
      </c>
      <c r="D4" s="59" t="str">
        <f aca="false">Startovka!D4</f>
        <v>SBT</v>
      </c>
      <c r="E4" s="59" t="str">
        <f aca="false">Startovka!E4</f>
        <v>OB-Z</v>
      </c>
      <c r="F4" s="59" t="str">
        <f aca="false">Startovka!I3</f>
        <v>Letní zkoušky Praha Kateřinky</v>
      </c>
      <c r="G4" s="60" t="n">
        <f aca="false">IF(E4="OB-Z",_xlfn.RANK.EQ(K4,$K$2:$K$51,0),IF(E4="OB1",_xlfn.RANK.EQ(L4,$L$2:$L$51,0),IF(E4="OB2",_xlfn.RANK.EQ(M4,$M$2:$M$51,0),IF(E4="OB3",_xlfn.RANK.EQ(N4,$N$2:$N$51,0),"neurčeno"))))</f>
        <v>2</v>
      </c>
      <c r="H4" s="61" t="n">
        <f aca="false">'3'!D28</f>
        <v>262</v>
      </c>
      <c r="I4" s="65" t="str">
        <f aca="false">'3'!D29</f>
        <v>Výborně</v>
      </c>
      <c r="J4" s="57"/>
      <c r="K4" s="63" t="n">
        <f aca="false">IF(E4="OB-Z",(H4)," ")</f>
        <v>262</v>
      </c>
      <c r="L4" s="63" t="str">
        <f aca="false">IF(E4="OB1",(H4)," ")</f>
        <v> </v>
      </c>
      <c r="M4" s="63" t="str">
        <f aca="false">IF(E4="OB2",(H4)," ")</f>
        <v> </v>
      </c>
      <c r="N4" s="63" t="str">
        <f aca="false">IF(E4="OB3",(H4)," ")</f>
        <v> </v>
      </c>
      <c r="O4" s="57"/>
    </row>
    <row r="5" customFormat="false" ht="14.4" hidden="false" customHeight="false" outlineLevel="0" collapsed="false">
      <c r="A5" s="59" t="n">
        <f aca="false">Startovka!A5</f>
        <v>4</v>
      </c>
      <c r="B5" s="59" t="str">
        <f aca="false">Startovka!B5</f>
        <v>Michaela Sibova</v>
      </c>
      <c r="C5" s="59" t="str">
        <f aca="false">Startovka!C5</f>
        <v>Eros De Alphaville Bohemia</v>
      </c>
      <c r="D5" s="59" t="str">
        <f aca="false">Startovka!D5</f>
        <v>Belgicky ovčák / Malinois</v>
      </c>
      <c r="E5" s="59" t="str">
        <f aca="false">Startovka!E5</f>
        <v>OB-Z</v>
      </c>
      <c r="F5" s="59" t="str">
        <f aca="false">Startovka!I3</f>
        <v>Letní zkoušky Praha Kateřinky</v>
      </c>
      <c r="G5" s="59" t="n">
        <f aca="false">IF(E5="OB-Z",_xlfn.RANK.EQ(K5,$K$2:$K$51,0),IF(E5="OB1",_xlfn.RANK.EQ(L5,$L$2:$L$51,0),IF(E5="OB2",_xlfn.RANK.EQ(M5,$M$2:$M$51,0),IF(E5="OB3",_xlfn.RANK.EQ(N5,$N$2:$N$51,0),"neurčeno"))))</f>
        <v>1</v>
      </c>
      <c r="H5" s="64" t="n">
        <f aca="false">'4'!D28</f>
        <v>301.5</v>
      </c>
      <c r="I5" s="65" t="str">
        <f aca="false">'4'!D29</f>
        <v>Výborně</v>
      </c>
      <c r="J5" s="57"/>
      <c r="K5" s="63" t="n">
        <f aca="false">IF(E5="OB-Z",(H5)," ")</f>
        <v>301.5</v>
      </c>
      <c r="L5" s="63" t="str">
        <f aca="false">IF(E5="OB1",(H5)," ")</f>
        <v> </v>
      </c>
      <c r="M5" s="63" t="str">
        <f aca="false">IF(E5="OB2",(H5)," ")</f>
        <v> </v>
      </c>
      <c r="N5" s="63" t="str">
        <f aca="false">IF(E5="OB3",(H5)," ")</f>
        <v> </v>
      </c>
      <c r="O5" s="57"/>
    </row>
    <row r="6" customFormat="false" ht="14.4" hidden="false" customHeight="false" outlineLevel="0" collapsed="false">
      <c r="A6" s="59" t="n">
        <f aca="false">Startovka!A6</f>
        <v>5</v>
      </c>
      <c r="B6" s="59" t="str">
        <f aca="false">Startovka!B6</f>
        <v>Kristýna Jäger</v>
      </c>
      <c r="C6" s="59" t="str">
        <f aca="false">Startovka!C6</f>
        <v>Dixey Abalio</v>
      </c>
      <c r="D6" s="59" t="str">
        <f aca="false">Startovka!D6</f>
        <v>NO</v>
      </c>
      <c r="E6" s="59" t="str">
        <f aca="false">Startovka!E6</f>
        <v>OB1</v>
      </c>
      <c r="F6" s="59" t="str">
        <f aca="false">Startovka!I3</f>
        <v>Letní zkoušky Praha Kateřinky</v>
      </c>
      <c r="G6" s="60" t="n">
        <f aca="false">IF(E6="OB-Z",_xlfn.RANK.EQ(K6,$K$2:$K$51,0),IF(E6="OB1",_xlfn.RANK.EQ(L6,$L$2:$L$51,0),IF(E6="OB2",_xlfn.RANK.EQ(M6,$M$2:$M$51,0),IF(E6="OB3",_xlfn.RANK.EQ(N6,$N$2:$N$51,0),"neurčeno"))))</f>
        <v>6</v>
      </c>
      <c r="H6" s="61" t="n">
        <f aca="false">'5'!D28</f>
        <v>0</v>
      </c>
      <c r="I6" s="65" t="str">
        <f aca="false">'5'!D29</f>
        <v>Nehodnocen</v>
      </c>
      <c r="J6" s="57"/>
      <c r="K6" s="63" t="str">
        <f aca="false">IF(E6="OB-Z",(H6)," ")</f>
        <v> </v>
      </c>
      <c r="L6" s="63" t="n">
        <f aca="false">IF(E6="OB1",(H6)," ")</f>
        <v>0</v>
      </c>
      <c r="M6" s="63" t="str">
        <f aca="false">IF(E6="OB2",(H6)," ")</f>
        <v> </v>
      </c>
      <c r="N6" s="63" t="str">
        <f aca="false">IF(E6="OB3",(H6)," ")</f>
        <v> </v>
      </c>
      <c r="O6" s="57"/>
    </row>
    <row r="7" customFormat="false" ht="14.4" hidden="false" customHeight="false" outlineLevel="0" collapsed="false">
      <c r="A7" s="59" t="n">
        <f aca="false">Startovka!A7</f>
        <v>6</v>
      </c>
      <c r="B7" s="59" t="str">
        <f aca="false">Startovka!B7</f>
        <v>Pavla Peřinová</v>
      </c>
      <c r="C7" s="59" t="str">
        <f aca="false">Startovka!C7</f>
        <v>Anton Junior Swiss Friendly Dog</v>
      </c>
      <c r="D7" s="59" t="str">
        <f aca="false">Startovka!D7</f>
        <v>entlebušský salašnický pes</v>
      </c>
      <c r="E7" s="59" t="str">
        <f aca="false">Startovka!E7</f>
        <v>OB1</v>
      </c>
      <c r="F7" s="59" t="str">
        <f aca="false">Startovka!I3</f>
        <v>Letní zkoušky Praha Kateřinky</v>
      </c>
      <c r="G7" s="59" t="n">
        <f aca="false">IF(E7="OB-Z",_xlfn.RANK.EQ(K7,$K$2:$K$51,0),IF(E7="OB1",_xlfn.RANK.EQ(L7,$L$2:$L$51,0),IF(E7="OB2",_xlfn.RANK.EQ(M7,$M$2:$M$51,0),IF(E7="OB3",_xlfn.RANK.EQ(N7,$N$2:$N$51,0),"neurčeno"))))</f>
        <v>2</v>
      </c>
      <c r="H7" s="61" t="n">
        <f aca="false">'6'!D28</f>
        <v>250</v>
      </c>
      <c r="I7" s="65" t="str">
        <f aca="false">'6'!D29</f>
        <v>Velmi dobře</v>
      </c>
      <c r="J7" s="57"/>
      <c r="K7" s="63" t="str">
        <f aca="false">IF(E7="OB-Z",(H7)," ")</f>
        <v> </v>
      </c>
      <c r="L7" s="63" t="n">
        <f aca="false">IF(E7="OB1",(H7)," ")</f>
        <v>250</v>
      </c>
      <c r="M7" s="63" t="str">
        <f aca="false">IF(E7="OB2",(H7)," ")</f>
        <v> </v>
      </c>
      <c r="N7" s="63" t="str">
        <f aca="false">IF(E7="OB3",(H7)," ")</f>
        <v> </v>
      </c>
      <c r="O7" s="57"/>
    </row>
    <row r="8" customFormat="false" ht="14.4" hidden="false" customHeight="false" outlineLevel="0" collapsed="false">
      <c r="A8" s="59" t="n">
        <f aca="false">Startovka!A8</f>
        <v>7</v>
      </c>
      <c r="B8" s="59" t="str">
        <f aca="false">Startovka!B8</f>
        <v>Simona Buryšková</v>
      </c>
      <c r="C8" s="59" t="str">
        <f aca="false">Startovka!C8</f>
        <v>Flow</v>
      </c>
      <c r="D8" s="59" t="str">
        <f aca="false">Startovka!D8</f>
        <v>LR</v>
      </c>
      <c r="E8" s="59" t="str">
        <f aca="false">Startovka!E8</f>
        <v>OB1</v>
      </c>
      <c r="F8" s="59" t="str">
        <f aca="false">Startovka!I3</f>
        <v>Letní zkoušky Praha Kateřinky</v>
      </c>
      <c r="G8" s="60" t="n">
        <f aca="false">IF(E8="OB-Z",_xlfn.RANK.EQ(K8,$K$2:$K$51,0),IF(E8="OB1",_xlfn.RANK.EQ(L8,$L$2:$L$51,0),IF(E8="OB2",_xlfn.RANK.EQ(M8,$M$2:$M$51,0),IF(E8="OB3",_xlfn.RANK.EQ(N8,$N$2:$N$51,0),"neurčeno"))))</f>
        <v>3</v>
      </c>
      <c r="H8" s="64" t="n">
        <f aca="false">'7'!D28</f>
        <v>226</v>
      </c>
      <c r="I8" s="65" t="str">
        <f aca="false">'7'!D29</f>
        <v>Velmi dobře</v>
      </c>
      <c r="J8" s="57"/>
      <c r="K8" s="63" t="str">
        <f aca="false">IF(E8="OB-Z",(H8)," ")</f>
        <v> </v>
      </c>
      <c r="L8" s="63" t="n">
        <f aca="false">IF(E8="OB1",(H8)," ")</f>
        <v>226</v>
      </c>
      <c r="M8" s="63" t="str">
        <f aca="false">IF(E8="OB2",(H8)," ")</f>
        <v> </v>
      </c>
      <c r="N8" s="63" t="str">
        <f aca="false">IF(E8="OB3",(H8)," ")</f>
        <v> </v>
      </c>
      <c r="O8" s="57"/>
    </row>
    <row r="9" customFormat="false" ht="14.4" hidden="false" customHeight="false" outlineLevel="0" collapsed="false">
      <c r="A9" s="59" t="n">
        <f aca="false">Startovka!A9</f>
        <v>8</v>
      </c>
      <c r="B9" s="59" t="str">
        <f aca="false">Startovka!B9</f>
        <v>Jiří Šlechta</v>
      </c>
      <c r="C9" s="59" t="str">
        <f aca="false">Startovka!C9</f>
        <v>Snowball Deabei</v>
      </c>
      <c r="D9" s="59" t="str">
        <f aca="false">Startovka!D9</f>
        <v>BOC</v>
      </c>
      <c r="E9" s="59" t="str">
        <f aca="false">Startovka!E9</f>
        <v>OB1</v>
      </c>
      <c r="F9" s="59" t="str">
        <f aca="false">Startovka!I3</f>
        <v>Letní zkoušky Praha Kateřinky</v>
      </c>
      <c r="G9" s="59" t="n">
        <f aca="false">IF(E9="OB-Z",_xlfn.RANK.EQ(K9,$K$2:$K$51,0),IF(E9="OB1",_xlfn.RANK.EQ(L9,$L$2:$L$51,0),IF(E9="OB2",_xlfn.RANK.EQ(M9,$M$2:$M$51,0),IF(E9="OB3",_xlfn.RANK.EQ(N9,$N$2:$N$51,0),"neurčeno"))))</f>
        <v>4</v>
      </c>
      <c r="H9" s="61" t="n">
        <f aca="false">'8'!D28</f>
        <v>199</v>
      </c>
      <c r="I9" s="65" t="str">
        <f aca="false">'8'!D29</f>
        <v>Dobře</v>
      </c>
      <c r="J9" s="57"/>
      <c r="K9" s="63" t="str">
        <f aca="false">IF(E9="OB-Z",(H9)," ")</f>
        <v> </v>
      </c>
      <c r="L9" s="63" t="n">
        <f aca="false">IF(E9="OB1",(H9)," ")</f>
        <v>199</v>
      </c>
      <c r="M9" s="63" t="str">
        <f aca="false">IF(E9="OB2",(H9)," ")</f>
        <v> </v>
      </c>
      <c r="N9" s="63" t="str">
        <f aca="false">IF(E9="OB3",(H9)," ")</f>
        <v> </v>
      </c>
      <c r="O9" s="57"/>
    </row>
    <row r="10" customFormat="false" ht="14.4" hidden="false" customHeight="false" outlineLevel="0" collapsed="false">
      <c r="A10" s="59" t="n">
        <f aca="false">Startovka!A10</f>
        <v>9</v>
      </c>
      <c r="B10" s="59" t="str">
        <f aca="false">Startovka!B10</f>
        <v>Leona Koubková</v>
      </c>
      <c r="C10" s="59" t="str">
        <f aca="false">Startovka!C10</f>
        <v>Ctir Land od Stone</v>
      </c>
      <c r="D10" s="59" t="str">
        <f aca="false">Startovka!D10</f>
        <v>Německý špic</v>
      </c>
      <c r="E10" s="59" t="str">
        <f aca="false">Startovka!E10</f>
        <v>OB1</v>
      </c>
      <c r="F10" s="59" t="str">
        <f aca="false">Startovka!I3</f>
        <v>Letní zkoušky Praha Kateřinky</v>
      </c>
      <c r="G10" s="60" t="n">
        <f aca="false">IF(E10="OB-Z",_xlfn.RANK.EQ(K10,$K$2:$K$51,0),IF(E10="OB1",_xlfn.RANK.EQ(L10,$L$2:$L$51,0),IF(E10="OB2",_xlfn.RANK.EQ(M10,$M$2:$M$51,0),IF(E10="OB3",_xlfn.RANK.EQ(N10,$N$2:$N$51,0),"neurčeno"))))</f>
        <v>5</v>
      </c>
      <c r="H10" s="64" t="n">
        <f aca="false">'9'!D28</f>
        <v>193</v>
      </c>
      <c r="I10" s="65" t="str">
        <f aca="false">'9'!D29</f>
        <v>Dobře</v>
      </c>
      <c r="J10" s="57"/>
      <c r="K10" s="63" t="str">
        <f aca="false">IF(E10="OB-Z",(H10)," ")</f>
        <v> </v>
      </c>
      <c r="L10" s="63" t="n">
        <f aca="false">IF(E10="OB1",(H10)," ")</f>
        <v>193</v>
      </c>
      <c r="M10" s="63" t="str">
        <f aca="false">IF(E10="OB2",(H10)," ")</f>
        <v> </v>
      </c>
      <c r="N10" s="63" t="str">
        <f aca="false">IF(E10="OB3",(H10)," ")</f>
        <v> </v>
      </c>
      <c r="O10" s="57"/>
    </row>
    <row r="11" customFormat="false" ht="14.4" hidden="false" customHeight="false" outlineLevel="0" collapsed="false">
      <c r="A11" s="59" t="n">
        <f aca="false">Startovka!A11</f>
        <v>10</v>
      </c>
      <c r="B11" s="59" t="str">
        <f aca="false">Startovka!B11</f>
        <v>Ludmila Klikova</v>
      </c>
      <c r="C11" s="59" t="str">
        <f aca="false">Startovka!C11</f>
        <v>Felice Dog from Wonderland</v>
      </c>
      <c r="D11" s="59" t="str">
        <f aca="false">Startovka!D11</f>
        <v>kooikerhondje</v>
      </c>
      <c r="E11" s="59" t="str">
        <f aca="false">Startovka!E11</f>
        <v>OB1</v>
      </c>
      <c r="F11" s="59" t="str">
        <f aca="false">Startovka!I3</f>
        <v>Letní zkoušky Praha Kateřinky</v>
      </c>
      <c r="G11" s="59" t="n">
        <f aca="false">IF(E11="OB-Z",_xlfn.RANK.EQ(K11,$K$2:$K$51,0),IF(E11="OB1",_xlfn.RANK.EQ(L11,$L$2:$L$51,0),IF(E11="OB2",_xlfn.RANK.EQ(M11,$M$2:$M$51,0),IF(E11="OB3",_xlfn.RANK.EQ(N11,$N$2:$N$51,0),"neurčeno"))))</f>
        <v>1</v>
      </c>
      <c r="H11" s="61" t="n">
        <f aca="false">'10'!D28</f>
        <v>265</v>
      </c>
      <c r="I11" s="65" t="str">
        <f aca="false">'10'!D29</f>
        <v>Výborně</v>
      </c>
      <c r="J11" s="57"/>
      <c r="K11" s="63" t="str">
        <f aca="false">IF(E11="OB-Z",(H11)," ")</f>
        <v> </v>
      </c>
      <c r="L11" s="63" t="n">
        <f aca="false">IF(E11="OB1",(H11)," ")</f>
        <v>265</v>
      </c>
      <c r="M11" s="63" t="str">
        <f aca="false">IF(E11="OB2",(H11)," ")</f>
        <v> </v>
      </c>
      <c r="N11" s="63" t="str">
        <f aca="false">IF(E11="OB3",(H11)," ")</f>
        <v> </v>
      </c>
      <c r="O11" s="57"/>
    </row>
    <row r="12" customFormat="false" ht="14.4" hidden="false" customHeight="false" outlineLevel="0" collapsed="false">
      <c r="A12" s="59" t="n">
        <f aca="false">Startovka!A12</f>
        <v>11</v>
      </c>
      <c r="B12" s="59" t="str">
        <f aca="false">Startovka!B12</f>
        <v>Lucia Nováková</v>
      </c>
      <c r="C12" s="59" t="str">
        <f aca="false">Startovka!C12</f>
        <v>Rise and Shine Ever After</v>
      </c>
      <c r="D12" s="59" t="str">
        <f aca="false">Startovka!D12</f>
        <v>kolie dlouhosrsta</v>
      </c>
      <c r="E12" s="59" t="str">
        <f aca="false">Startovka!E12</f>
        <v>OB2</v>
      </c>
      <c r="F12" s="59" t="str">
        <f aca="false">Startovka!I3</f>
        <v>Letní zkoušky Praha Kateřinky</v>
      </c>
      <c r="G12" s="60" t="n">
        <f aca="false">IF(E12="OB-Z",_xlfn.RANK.EQ(K12,$K$2:$K$51,0),IF(E12="OB1",_xlfn.RANK.EQ(L12,$L$2:$L$51,0),IF(E12="OB2",_xlfn.RANK.EQ(M12,$M$2:$M$51,0),IF(E12="OB3",_xlfn.RANK.EQ(N12,$N$2:$N$51,0),"neurčeno"))))</f>
        <v>1</v>
      </c>
      <c r="H12" s="61" t="n">
        <f aca="false">'11'!D28</f>
        <v>245</v>
      </c>
      <c r="I12" s="65" t="str">
        <f aca="false">'11'!D29</f>
        <v>Velmi dobře</v>
      </c>
      <c r="J12" s="57"/>
      <c r="K12" s="63" t="str">
        <f aca="false">IF(E12="OB-Z",(H12)," ")</f>
        <v> </v>
      </c>
      <c r="L12" s="63" t="str">
        <f aca="false">IF(E12="OB1",(H12)," ")</f>
        <v> </v>
      </c>
      <c r="M12" s="63" t="n">
        <f aca="false">IF(E12="OB2",(H12)," ")</f>
        <v>245</v>
      </c>
      <c r="N12" s="63" t="str">
        <f aca="false">IF(E12="OB3",(H12)," ")</f>
        <v> </v>
      </c>
      <c r="O12" s="57"/>
    </row>
    <row r="13" customFormat="false" ht="14.4" hidden="false" customHeight="false" outlineLevel="0" collapsed="false">
      <c r="A13" s="59" t="n">
        <f aca="false">Startovka!A13</f>
        <v>12</v>
      </c>
      <c r="B13" s="59" t="str">
        <f aca="false">Startovka!B13</f>
        <v>Gabriela Vatková</v>
      </c>
      <c r="C13" s="59" t="str">
        <f aca="false">Startovka!C13</f>
        <v>Everest Valkar</v>
      </c>
      <c r="D13" s="59" t="str">
        <f aca="false">Startovka!D13</f>
        <v>Australský ovčák</v>
      </c>
      <c r="E13" s="59" t="str">
        <f aca="false">Startovka!E13</f>
        <v>OB2</v>
      </c>
      <c r="F13" s="59" t="str">
        <f aca="false">Startovka!I3</f>
        <v>Letní zkoušky Praha Kateřinky</v>
      </c>
      <c r="G13" s="59" t="n">
        <f aca="false">IF(E13="OB-Z",_xlfn.RANK.EQ(K13,$K$2:$K$51,0),IF(E13="OB1",_xlfn.RANK.EQ(L13,$L$2:$L$51,0),IF(E13="OB2",_xlfn.RANK.EQ(M13,$M$2:$M$51,0),IF(E13="OB3",_xlfn.RANK.EQ(N13,$N$2:$N$51,0),"neurčeno"))))</f>
        <v>3</v>
      </c>
      <c r="H13" s="64" t="n">
        <f aca="false">'12'!D28</f>
        <v>203</v>
      </c>
      <c r="I13" s="65" t="str">
        <f aca="false">'12'!D29</f>
        <v>Dobře</v>
      </c>
      <c r="J13" s="57"/>
      <c r="K13" s="63" t="str">
        <f aca="false">IF(E13="OB-Z",(H13)," ")</f>
        <v> </v>
      </c>
      <c r="L13" s="63" t="str">
        <f aca="false">IF(E13="OB1",(H13)," ")</f>
        <v> </v>
      </c>
      <c r="M13" s="63" t="n">
        <f aca="false">IF(E13="OB2",(H13)," ")</f>
        <v>203</v>
      </c>
      <c r="N13" s="63" t="str">
        <f aca="false">IF(E13="OB3",(H13)," ")</f>
        <v> </v>
      </c>
      <c r="O13" s="57"/>
    </row>
    <row r="14" customFormat="false" ht="14.4" hidden="false" customHeight="false" outlineLevel="0" collapsed="false">
      <c r="A14" s="59" t="n">
        <f aca="false">Startovka!A14</f>
        <v>13</v>
      </c>
      <c r="B14" s="59" t="str">
        <f aca="false">Startovka!B14</f>
        <v>Světlana Suchánková</v>
      </c>
      <c r="C14" s="59" t="str">
        <f aca="false">Startovka!C14</f>
        <v>Stella</v>
      </c>
      <c r="D14" s="59" t="str">
        <f aca="false">Startovka!D14</f>
        <v>kříženec</v>
      </c>
      <c r="E14" s="59" t="str">
        <f aca="false">Startovka!E14</f>
        <v>OB2</v>
      </c>
      <c r="F14" s="59" t="str">
        <f aca="false">Startovka!I3</f>
        <v>Letní zkoušky Praha Kateřinky</v>
      </c>
      <c r="G14" s="60" t="n">
        <f aca="false">IF(E14="OB-Z",_xlfn.RANK.EQ(K14,$K$2:$K$51,0),IF(E14="OB1",_xlfn.RANK.EQ(L14,$L$2:$L$51,0),IF(E14="OB2",_xlfn.RANK.EQ(M14,$M$2:$M$51,0),IF(E14="OB3",_xlfn.RANK.EQ(N14,$N$2:$N$51,0),"neurčeno"))))</f>
        <v>4</v>
      </c>
      <c r="H14" s="61" t="n">
        <f aca="false">'13'!D28</f>
        <v>152.5</v>
      </c>
      <c r="I14" s="65" t="str">
        <f aca="false">'13'!D29</f>
        <v>Nehodnocen</v>
      </c>
      <c r="J14" s="57"/>
      <c r="K14" s="63" t="str">
        <f aca="false">IF(E14="OB-Z",(H14)," ")</f>
        <v> </v>
      </c>
      <c r="L14" s="63" t="str">
        <f aca="false">IF(E14="OB1",(H14)," ")</f>
        <v> </v>
      </c>
      <c r="M14" s="63" t="n">
        <f aca="false">IF(E14="OB2",(H14)," ")</f>
        <v>152.5</v>
      </c>
      <c r="N14" s="63" t="str">
        <f aca="false">IF(E14="OB3",(H14)," ")</f>
        <v> </v>
      </c>
      <c r="O14" s="57"/>
    </row>
    <row r="15" customFormat="false" ht="14.4" hidden="false" customHeight="false" outlineLevel="0" collapsed="false">
      <c r="A15" s="59" t="n">
        <f aca="false">Startovka!A15</f>
        <v>14</v>
      </c>
      <c r="B15" s="59" t="str">
        <f aca="false">Startovka!B15</f>
        <v>Silvie Moravcová</v>
      </c>
      <c r="C15" s="59" t="str">
        <f aca="false">Startovka!C15</f>
        <v>Leonora Zlatá skalka</v>
      </c>
      <c r="D15" s="59" t="str">
        <f aca="false">Startovka!D15</f>
        <v>Havanský psík</v>
      </c>
      <c r="E15" s="59" t="str">
        <f aca="false">Startovka!E15</f>
        <v>OB2</v>
      </c>
      <c r="F15" s="59" t="str">
        <f aca="false">Startovka!I3</f>
        <v>Letní zkoušky Praha Kateřinky</v>
      </c>
      <c r="G15" s="59" t="n">
        <f aca="false">IF(E15="OB-Z",_xlfn.RANK.EQ(K15,$K$2:$K$51,0),IF(E15="OB1",_xlfn.RANK.EQ(L15,$L$2:$L$51,0),IF(E15="OB2",_xlfn.RANK.EQ(M15,$M$2:$M$51,0),IF(E15="OB3",_xlfn.RANK.EQ(N15,$N$2:$N$51,0),"neurčeno"))))</f>
        <v>2</v>
      </c>
      <c r="H15" s="64" t="n">
        <f aca="false">'14'!D28</f>
        <v>235</v>
      </c>
      <c r="I15" s="65" t="str">
        <f aca="false">'14'!D29</f>
        <v>Velmi dobře</v>
      </c>
      <c r="J15" s="57"/>
      <c r="K15" s="63" t="str">
        <f aca="false">IF(E15="OB-Z",(H15)," ")</f>
        <v> </v>
      </c>
      <c r="L15" s="63" t="str">
        <f aca="false">IF(E15="OB1",(H15)," ")</f>
        <v> </v>
      </c>
      <c r="M15" s="63" t="n">
        <f aca="false">IF(E15="OB2",(H15)," ")</f>
        <v>235</v>
      </c>
      <c r="N15" s="63" t="str">
        <f aca="false">IF(E15="OB3",(H15)," ")</f>
        <v> </v>
      </c>
      <c r="O15" s="57"/>
    </row>
    <row r="16" customFormat="false" ht="14.4" hidden="false" customHeight="false" outlineLevel="0" collapsed="false">
      <c r="A16" s="59" t="n">
        <f aca="false">Startovka!A16</f>
        <v>15</v>
      </c>
      <c r="B16" s="59" t="str">
        <f aca="false">Startovka!B16</f>
        <v>Denisa Smišková</v>
      </c>
      <c r="C16" s="59" t="str">
        <f aca="false">Startovka!C16</f>
        <v>Alrisha Satis Sumnium</v>
      </c>
      <c r="D16" s="59" t="str">
        <f aca="false">Startovka!D16</f>
        <v>border kolie</v>
      </c>
      <c r="E16" s="59" t="str">
        <f aca="false">Startovka!E16</f>
        <v>OB3</v>
      </c>
      <c r="F16" s="59" t="str">
        <f aca="false">Startovka!I3</f>
        <v>Letní zkoušky Praha Kateřinky</v>
      </c>
      <c r="G16" s="60" t="n">
        <f aca="false">IF(E16="OB-Z",_xlfn.RANK.EQ(K16,$K$2:$K$51,0),IF(E16="OB1",_xlfn.RANK.EQ(L16,$L$2:$L$51,0),IF(E16="OB2",_xlfn.RANK.EQ(M16,$M$2:$M$51,0),IF(E16="OB3",_xlfn.RANK.EQ(N16,$N$2:$N$51,0),"neurčeno"))))</f>
        <v>5</v>
      </c>
      <c r="H16" s="61" t="n">
        <f aca="false">'15'!D28</f>
        <v>211.5</v>
      </c>
      <c r="I16" s="65" t="str">
        <f aca="false">'15'!D29</f>
        <v>Dobře</v>
      </c>
      <c r="J16" s="57"/>
      <c r="K16" s="63" t="str">
        <f aca="false">IF(E16="OB-Z",(H16)," ")</f>
        <v> </v>
      </c>
      <c r="L16" s="63" t="str">
        <f aca="false">IF(E16="OB1",(H16)," ")</f>
        <v> </v>
      </c>
      <c r="M16" s="63" t="str">
        <f aca="false">IF(E16="OB2",(H16)," ")</f>
        <v> </v>
      </c>
      <c r="N16" s="63" t="n">
        <f aca="false">IF(E16="OB3",(H16)," ")</f>
        <v>211.5</v>
      </c>
      <c r="O16" s="57"/>
    </row>
    <row r="17" customFormat="false" ht="14.4" hidden="false" customHeight="false" outlineLevel="0" collapsed="false">
      <c r="A17" s="59" t="n">
        <f aca="false">Startovka!A17</f>
        <v>16</v>
      </c>
      <c r="B17" s="59" t="str">
        <f aca="false">Startovka!B17</f>
        <v>Kateřina Uriková</v>
      </c>
      <c r="C17" s="59" t="str">
        <f aca="false">Startovka!C17</f>
        <v>Cute Josephine King of Bohemia</v>
      </c>
      <c r="D17" s="59" t="str">
        <f aca="false">Startovka!D17</f>
        <v>SBT</v>
      </c>
      <c r="E17" s="59" t="str">
        <f aca="false">Startovka!E17</f>
        <v>OB3</v>
      </c>
      <c r="F17" s="59" t="str">
        <f aca="false">Startovka!I3</f>
        <v>Letní zkoušky Praha Kateřinky</v>
      </c>
      <c r="G17" s="59" t="n">
        <f aca="false">IF(E17="OB-Z",_xlfn.RANK.EQ(K17,$K$2:$K$51,0),IF(E17="OB1",_xlfn.RANK.EQ(L17,$L$2:$L$51,0),IF(E17="OB2",_xlfn.RANK.EQ(M17,$M$2:$M$51,0),IF(E17="OB3",_xlfn.RANK.EQ(N17,$N$2:$N$51,0),"neurčeno"))))</f>
        <v>3</v>
      </c>
      <c r="H17" s="64" t="n">
        <f aca="false">'16'!D28</f>
        <v>249</v>
      </c>
      <c r="I17" s="65" t="str">
        <f aca="false">'16'!D29</f>
        <v>Velmi dobře</v>
      </c>
      <c r="J17" s="57"/>
      <c r="K17" s="63" t="str">
        <f aca="false">IF(E17="OB-Z",(H17)," ")</f>
        <v> </v>
      </c>
      <c r="L17" s="63" t="str">
        <f aca="false">IF(E17="OB1",(H17)," ")</f>
        <v> </v>
      </c>
      <c r="M17" s="63" t="str">
        <f aca="false">IF(E17="OB2",(H17)," ")</f>
        <v> </v>
      </c>
      <c r="N17" s="63" t="n">
        <f aca="false">IF(E17="OB3",(H17)," ")</f>
        <v>249</v>
      </c>
      <c r="O17" s="57"/>
    </row>
    <row r="18" customFormat="false" ht="14.4" hidden="false" customHeight="false" outlineLevel="0" collapsed="false">
      <c r="A18" s="59" t="n">
        <f aca="false">Startovka!A18</f>
        <v>17</v>
      </c>
      <c r="B18" s="59" t="str">
        <f aca="false">Startovka!B18</f>
        <v>Jana Krátká</v>
      </c>
      <c r="C18" s="59" t="str">
        <f aca="false">Startovka!C18</f>
        <v>Aluca Esuatty</v>
      </c>
      <c r="D18" s="59" t="str">
        <f aca="false">Startovka!D18</f>
        <v>border kolie</v>
      </c>
      <c r="E18" s="59" t="str">
        <f aca="false">Startovka!E18</f>
        <v>OB3</v>
      </c>
      <c r="F18" s="59" t="str">
        <f aca="false">Startovka!I3</f>
        <v>Letní zkoušky Praha Kateřinky</v>
      </c>
      <c r="G18" s="60" t="n">
        <f aca="false">IF(E18="OB-Z",_xlfn.RANK.EQ(K18,$K$2:$K$51,0),IF(E18="OB1",_xlfn.RANK.EQ(L18,$L$2:$L$51,0),IF(E18="OB2",_xlfn.RANK.EQ(M18,$M$2:$M$51,0),IF(E18="OB3",_xlfn.RANK.EQ(N18,$N$2:$N$51,0),"neurčeno"))))</f>
        <v>4</v>
      </c>
      <c r="H18" s="61" t="n">
        <f aca="false">'17'!D28</f>
        <v>219</v>
      </c>
      <c r="I18" s="65" t="str">
        <f aca="false">'17'!D29</f>
        <v>Dobře</v>
      </c>
      <c r="J18" s="57"/>
      <c r="K18" s="63" t="str">
        <f aca="false">IF(E18="OB-Z",(H18)," ")</f>
        <v> </v>
      </c>
      <c r="L18" s="63" t="str">
        <f aca="false">IF(E18="OB1",(H18)," ")</f>
        <v> </v>
      </c>
      <c r="M18" s="63" t="str">
        <f aca="false">IF(E18="OB2",(H18)," ")</f>
        <v> </v>
      </c>
      <c r="N18" s="63" t="n">
        <f aca="false">IF(E18="OB3",(H18)," ")</f>
        <v>219</v>
      </c>
      <c r="O18" s="57"/>
    </row>
    <row r="19" customFormat="false" ht="14.4" hidden="false" customHeight="false" outlineLevel="0" collapsed="false">
      <c r="A19" s="59" t="n">
        <f aca="false">Startovka!A19</f>
        <v>18</v>
      </c>
      <c r="B19" s="59" t="str">
        <f aca="false">Startovka!B19</f>
        <v>Kateřina Hajšlová</v>
      </c>
      <c r="C19" s="59" t="str">
        <f aca="false">Startovka!C19</f>
        <v>Kronos Bohemia White Hunter</v>
      </c>
      <c r="D19" s="59" t="str">
        <f aca="false">Startovka!D19</f>
        <v>Jack Russell Terrier</v>
      </c>
      <c r="E19" s="59" t="str">
        <f aca="false">Startovka!E19</f>
        <v>OB3</v>
      </c>
      <c r="F19" s="59" t="str">
        <f aca="false">Startovka!I3</f>
        <v>Letní zkoušky Praha Kateřinky</v>
      </c>
      <c r="G19" s="59" t="n">
        <f aca="false">IF(E19="OB-Z",_xlfn.RANK.EQ(K19,$K$2:$K$51,0),IF(E19="OB1",_xlfn.RANK.EQ(L19,$L$2:$L$51,0),IF(E19="OB2",_xlfn.RANK.EQ(M19,$M$2:$M$51,0),IF(E19="OB3",_xlfn.RANK.EQ(N19,$N$2:$N$51,0),"neurčeno"))))</f>
        <v>1</v>
      </c>
      <c r="H19" s="64" t="n">
        <f aca="false">'18'!D28</f>
        <v>272</v>
      </c>
      <c r="I19" s="65" t="str">
        <f aca="false">'18'!D29</f>
        <v>Výborně</v>
      </c>
      <c r="J19" s="57"/>
      <c r="K19" s="63" t="str">
        <f aca="false">IF(E19="OB-Z",(H19)," ")</f>
        <v> </v>
      </c>
      <c r="L19" s="63" t="str">
        <f aca="false">IF(E19="OB1",(H19)," ")</f>
        <v> </v>
      </c>
      <c r="M19" s="63" t="str">
        <f aca="false">IF(E19="OB2",(H19)," ")</f>
        <v> </v>
      </c>
      <c r="N19" s="63" t="n">
        <f aca="false">IF(E19="OB3",(H19)," ")</f>
        <v>272</v>
      </c>
      <c r="O19" s="57"/>
    </row>
    <row r="20" customFormat="false" ht="14.4" hidden="false" customHeight="false" outlineLevel="0" collapsed="false">
      <c r="A20" s="59" t="n">
        <f aca="false">Startovka!A20</f>
        <v>19</v>
      </c>
      <c r="B20" s="59" t="str">
        <f aca="false">Startovka!B20</f>
        <v>Kateřina Uriková</v>
      </c>
      <c r="C20" s="59" t="str">
        <f aca="false">Startovka!C20</f>
        <v>Alive Miracle My Divines</v>
      </c>
      <c r="D20" s="59" t="str">
        <f aca="false">Startovka!D20</f>
        <v>SBT</v>
      </c>
      <c r="E20" s="59" t="str">
        <f aca="false">Startovka!E20</f>
        <v>OB3</v>
      </c>
      <c r="F20" s="59" t="str">
        <f aca="false">Startovka!I3</f>
        <v>Letní zkoušky Praha Kateřinky</v>
      </c>
      <c r="G20" s="60" t="n">
        <f aca="false">IF(E20="OB-Z",_xlfn.RANK.EQ(K20,$K$2:$K$51,0),IF(E20="OB1",_xlfn.RANK.EQ(L20,$L$2:$L$51,0),IF(E20="OB2",_xlfn.RANK.EQ(M20,$M$2:$M$51,0),IF(E20="OB3",_xlfn.RANK.EQ(N20,$N$2:$N$51,0),"neurčeno"))))</f>
        <v>2</v>
      </c>
      <c r="H20" s="61" t="n">
        <f aca="false">'19'!D28</f>
        <v>255</v>
      </c>
      <c r="I20" s="65" t="str">
        <f aca="false">'19'!D29</f>
        <v>Velmi dobře</v>
      </c>
      <c r="J20" s="57"/>
      <c r="K20" s="63" t="str">
        <f aca="false">IF(E20="OB-Z",(H20)," ")</f>
        <v> </v>
      </c>
      <c r="L20" s="63" t="str">
        <f aca="false">IF(E20="OB1",(H20)," ")</f>
        <v> </v>
      </c>
      <c r="M20" s="63" t="str">
        <f aca="false">IF(E20="OB2",(H20)," ")</f>
        <v> </v>
      </c>
      <c r="N20" s="63" t="n">
        <f aca="false">IF(E20="OB3",(H20)," ")</f>
        <v>255</v>
      </c>
      <c r="O20" s="57"/>
    </row>
    <row r="21" customFormat="false" ht="14.4" hidden="false" customHeight="false" outlineLevel="0" collapsed="false">
      <c r="A21" s="59" t="n">
        <f aca="false">Startovka!A21</f>
        <v>0</v>
      </c>
      <c r="B21" s="59" t="n">
        <f aca="false">Startovka!B21</f>
        <v>0</v>
      </c>
      <c r="C21" s="59" t="n">
        <f aca="false">Startovka!C21</f>
        <v>0</v>
      </c>
      <c r="D21" s="59" t="n">
        <f aca="false">Startovka!D21</f>
        <v>0</v>
      </c>
      <c r="E21" s="59" t="n">
        <f aca="false">Startovka!E21</f>
        <v>0</v>
      </c>
      <c r="F21" s="59" t="str">
        <f aca="false">Startovka!I3</f>
        <v>Letní zkoušky Praha Kateřinky</v>
      </c>
      <c r="G21" s="59" t="str">
        <f aca="false">IF(E21="OB-Z",_xlfn.RANK.EQ(K21,$K$2:$K$51,0),IF(E21="OB1",_xlfn.RANK.EQ(L21,$L$2:$L$51,0),IF(E21="OB2",_xlfn.RANK.EQ(M21,$M$2:$M$51,0),IF(E21="OB3",_xlfn.RANK.EQ(N21,$N$2:$N$51,0),"neurčeno"))))</f>
        <v>neurčeno</v>
      </c>
      <c r="H21" s="64" t="e">
        <f aca="false">'20'!D28</f>
        <v>#VALUE!</v>
      </c>
      <c r="I21" s="65" t="e">
        <f aca="false">'20'!D29</f>
        <v>#VALUE!</v>
      </c>
      <c r="J21" s="57"/>
      <c r="K21" s="63" t="str">
        <f aca="false">IF(E21="OB-Z",(H21)," ")</f>
        <v> </v>
      </c>
      <c r="L21" s="63" t="str">
        <f aca="false">IF(E21="OB1",(H21)," ")</f>
        <v> </v>
      </c>
      <c r="M21" s="63" t="str">
        <f aca="false">IF(E21="OB2",(H21)," ")</f>
        <v> </v>
      </c>
      <c r="N21" s="63" t="str">
        <f aca="false">IF(E21="OB3",(H21)," ")</f>
        <v> </v>
      </c>
      <c r="O21" s="57"/>
    </row>
    <row r="22" customFormat="false" ht="14.4" hidden="false" customHeight="false" outlineLevel="0" collapsed="false">
      <c r="A22" s="59" t="n">
        <f aca="false">Startovka!A22</f>
        <v>0</v>
      </c>
      <c r="B22" s="59" t="n">
        <f aca="false">Startovka!B22</f>
        <v>0</v>
      </c>
      <c r="C22" s="59" t="n">
        <f aca="false">Startovka!C22</f>
        <v>0</v>
      </c>
      <c r="D22" s="59" t="n">
        <f aca="false">Startovka!D22</f>
        <v>0</v>
      </c>
      <c r="E22" s="59" t="n">
        <f aca="false">Startovka!E22</f>
        <v>0</v>
      </c>
      <c r="F22" s="59" t="str">
        <f aca="false">Startovka!I3</f>
        <v>Letní zkoušky Praha Kateřinky</v>
      </c>
      <c r="G22" s="60" t="str">
        <f aca="false">IF(E22="OB-Z",_xlfn.RANK.EQ(K22,$K$2:$K$51,0),IF(E22="OB1",_xlfn.RANK.EQ(L22,$L$2:$L$51,0),IF(E22="OB2",_xlfn.RANK.EQ(M22,$M$2:$M$51,0),IF(E22="OB3",_xlfn.RANK.EQ(N22,$N$2:$N$51,0),"neurčeno"))))</f>
        <v>neurčeno</v>
      </c>
      <c r="H22" s="61" t="e">
        <f aca="false">'21'!D28</f>
        <v>#VALUE!</v>
      </c>
      <c r="I22" s="65" t="e">
        <f aca="false">'21'!D29</f>
        <v>#VALUE!</v>
      </c>
      <c r="J22" s="57"/>
      <c r="K22" s="63" t="str">
        <f aca="false">IF(E22="OB-Z",(H22)," ")</f>
        <v> </v>
      </c>
      <c r="L22" s="63" t="str">
        <f aca="false">IF(E22="OB1",(H22)," ")</f>
        <v> </v>
      </c>
      <c r="M22" s="63" t="str">
        <f aca="false">IF(E22="OB2",(H22)," ")</f>
        <v> </v>
      </c>
      <c r="N22" s="63" t="str">
        <f aca="false">IF(E22="OB3",(H22)," ")</f>
        <v> </v>
      </c>
      <c r="O22" s="57"/>
    </row>
    <row r="23" customFormat="false" ht="14.4" hidden="false" customHeight="false" outlineLevel="0" collapsed="false">
      <c r="A23" s="59" t="n">
        <f aca="false">Startovka!A23</f>
        <v>0</v>
      </c>
      <c r="B23" s="59" t="n">
        <f aca="false">Startovka!B23</f>
        <v>0</v>
      </c>
      <c r="C23" s="59" t="n">
        <f aca="false">Startovka!C23</f>
        <v>0</v>
      </c>
      <c r="D23" s="59" t="n">
        <f aca="false">Startovka!D23</f>
        <v>0</v>
      </c>
      <c r="E23" s="59" t="n">
        <f aca="false">Startovka!E23</f>
        <v>0</v>
      </c>
      <c r="F23" s="59" t="str">
        <f aca="false">Startovka!I3</f>
        <v>Letní zkoušky Praha Kateřinky</v>
      </c>
      <c r="G23" s="59" t="str">
        <f aca="false">IF(E23="OB-Z",_xlfn.RANK.EQ(K23,$K$2:$K$51,0),IF(E23="OB1",_xlfn.RANK.EQ(L23,$L$2:$L$51,0),IF(E23="OB2",_xlfn.RANK.EQ(M23,$M$2:$M$51,0),IF(E23="OB3",_xlfn.RANK.EQ(N23,$N$2:$N$51,0),"neurčeno"))))</f>
        <v>neurčeno</v>
      </c>
      <c r="H23" s="64" t="e">
        <f aca="false">'22'!D28</f>
        <v>#VALUE!</v>
      </c>
      <c r="I23" s="65" t="e">
        <f aca="false">'22'!D29</f>
        <v>#VALUE!</v>
      </c>
      <c r="J23" s="57"/>
      <c r="K23" s="63" t="str">
        <f aca="false">IF(E23="OB-Z",(H23)," ")</f>
        <v> </v>
      </c>
      <c r="L23" s="63" t="str">
        <f aca="false">IF(E23="OB1",(H23)," ")</f>
        <v> </v>
      </c>
      <c r="M23" s="63" t="str">
        <f aca="false">IF(E23="OB2",(H23)," ")</f>
        <v> </v>
      </c>
      <c r="N23" s="63" t="str">
        <f aca="false">IF(E23="OB3",(H23)," ")</f>
        <v> </v>
      </c>
      <c r="O23" s="57"/>
    </row>
    <row r="24" customFormat="false" ht="14.4" hidden="false" customHeight="false" outlineLevel="0" collapsed="false">
      <c r="A24" s="59" t="n">
        <f aca="false">Startovka!A24</f>
        <v>0</v>
      </c>
      <c r="B24" s="59" t="n">
        <f aca="false">Startovka!B24</f>
        <v>0</v>
      </c>
      <c r="C24" s="59" t="n">
        <f aca="false">Startovka!C24</f>
        <v>0</v>
      </c>
      <c r="D24" s="59" t="n">
        <f aca="false">Startovka!D24</f>
        <v>0</v>
      </c>
      <c r="E24" s="59" t="n">
        <f aca="false">Startovka!E24</f>
        <v>0</v>
      </c>
      <c r="F24" s="59" t="str">
        <f aca="false">Startovka!I3</f>
        <v>Letní zkoušky Praha Kateřinky</v>
      </c>
      <c r="G24" s="60" t="str">
        <f aca="false">IF(E24="OB-Z",_xlfn.RANK.EQ(K24,$K$2:$K$51,0),IF(E24="OB1",_xlfn.RANK.EQ(L24,$L$2:$L$51,0),IF(E24="OB2",_xlfn.RANK.EQ(M24,$M$2:$M$51,0),IF(E24="OB3",_xlfn.RANK.EQ(N24,$N$2:$N$51,0),"neurčeno"))))</f>
        <v>neurčeno</v>
      </c>
      <c r="H24" s="61" t="e">
        <f aca="false">'23'!D28</f>
        <v>#VALUE!</v>
      </c>
      <c r="I24" s="65" t="e">
        <f aca="false">'23'!D29</f>
        <v>#VALUE!</v>
      </c>
      <c r="J24" s="57"/>
      <c r="K24" s="63" t="str">
        <f aca="false">IF(E24="OB-Z",(H24)," ")</f>
        <v> </v>
      </c>
      <c r="L24" s="63" t="str">
        <f aca="false">IF(E24="OB1",(H24)," ")</f>
        <v> </v>
      </c>
      <c r="M24" s="63" t="str">
        <f aca="false">IF(E24="OB2",(H24)," ")</f>
        <v> </v>
      </c>
      <c r="N24" s="63" t="str">
        <f aca="false">IF(E24="OB3",(H24)," ")</f>
        <v> </v>
      </c>
      <c r="O24" s="57"/>
    </row>
    <row r="25" customFormat="false" ht="14.4" hidden="false" customHeight="false" outlineLevel="0" collapsed="false">
      <c r="A25" s="59" t="n">
        <f aca="false">Startovka!A25</f>
        <v>0</v>
      </c>
      <c r="B25" s="59" t="n">
        <f aca="false">Startovka!B25</f>
        <v>0</v>
      </c>
      <c r="C25" s="59" t="n">
        <f aca="false">Startovka!C25</f>
        <v>0</v>
      </c>
      <c r="D25" s="59" t="n">
        <f aca="false">Startovka!D25</f>
        <v>0</v>
      </c>
      <c r="E25" s="59" t="n">
        <f aca="false">Startovka!E25</f>
        <v>0</v>
      </c>
      <c r="F25" s="59" t="str">
        <f aca="false">Startovka!I3</f>
        <v>Letní zkoušky Praha Kateřinky</v>
      </c>
      <c r="G25" s="59" t="str">
        <f aca="false">IF(E25="OB-Z",_xlfn.RANK.EQ(K25,$K$2:$K$51,0),IF(E25="OB1",_xlfn.RANK.EQ(L25,$L$2:$L$51,0),IF(E25="OB2",_xlfn.RANK.EQ(M25,$M$2:$M$51,0),IF(E25="OB3",_xlfn.RANK.EQ(N25,$N$2:$N$51,0),"neurčeno"))))</f>
        <v>neurčeno</v>
      </c>
      <c r="H25" s="64" t="e">
        <f aca="false">'24'!D28</f>
        <v>#VALUE!</v>
      </c>
      <c r="I25" s="65" t="e">
        <f aca="false">'24'!D29</f>
        <v>#VALUE!</v>
      </c>
      <c r="J25" s="57"/>
      <c r="K25" s="63" t="str">
        <f aca="false">IF(E25="OB-Z",(H25)," ")</f>
        <v> </v>
      </c>
      <c r="L25" s="63" t="str">
        <f aca="false">IF(E25="OB1",(H25)," ")</f>
        <v> </v>
      </c>
      <c r="M25" s="63" t="str">
        <f aca="false">IF(E25="OB2",(H25)," ")</f>
        <v> </v>
      </c>
      <c r="N25" s="63" t="str">
        <f aca="false">IF(E25="OB3",(H25)," ")</f>
        <v> </v>
      </c>
      <c r="O25" s="57"/>
    </row>
    <row r="26" customFormat="false" ht="14.4" hidden="false" customHeight="false" outlineLevel="0" collapsed="false">
      <c r="A26" s="59" t="n">
        <f aca="false">Startovka!A26</f>
        <v>0</v>
      </c>
      <c r="B26" s="59" t="n">
        <f aca="false">Startovka!B26</f>
        <v>0</v>
      </c>
      <c r="C26" s="59" t="n">
        <f aca="false">Startovka!C26</f>
        <v>0</v>
      </c>
      <c r="D26" s="59" t="n">
        <f aca="false">Startovka!D26</f>
        <v>0</v>
      </c>
      <c r="E26" s="59" t="n">
        <f aca="false">Startovka!E26</f>
        <v>0</v>
      </c>
      <c r="F26" s="59" t="str">
        <f aca="false">Startovka!I3</f>
        <v>Letní zkoušky Praha Kateřinky</v>
      </c>
      <c r="G26" s="60" t="str">
        <f aca="false">IF(E26="OB-Z",_xlfn.RANK.EQ(K26,$K$2:$K$51,0),IF(E26="OB1",_xlfn.RANK.EQ(L26,$L$2:$L$51,0),IF(E26="OB2",_xlfn.RANK.EQ(M26,$M$2:$M$51,0),IF(E26="OB3",_xlfn.RANK.EQ(N26,$N$2:$N$51,0),"neurčeno"))))</f>
        <v>neurčeno</v>
      </c>
      <c r="H26" s="61" t="e">
        <f aca="false">'25'!D28</f>
        <v>#VALUE!</v>
      </c>
      <c r="I26" s="65" t="e">
        <f aca="false">'25'!D29</f>
        <v>#VALUE!</v>
      </c>
      <c r="J26" s="57"/>
      <c r="K26" s="63" t="str">
        <f aca="false">IF(E26="OB-Z",(H26)," ")</f>
        <v> </v>
      </c>
      <c r="L26" s="63" t="str">
        <f aca="false">IF(E26="OB1",(H26)," ")</f>
        <v> </v>
      </c>
      <c r="M26" s="63" t="str">
        <f aca="false">IF(E26="OB2",(H26)," ")</f>
        <v> </v>
      </c>
      <c r="N26" s="63" t="str">
        <f aca="false">IF(E26="OB3",(H26)," ")</f>
        <v> </v>
      </c>
      <c r="O26" s="57"/>
    </row>
    <row r="27" customFormat="false" ht="14.4" hidden="false" customHeight="false" outlineLevel="0" collapsed="false">
      <c r="A27" s="59" t="n">
        <f aca="false">Startovka!A27</f>
        <v>0</v>
      </c>
      <c r="B27" s="59" t="n">
        <f aca="false">Startovka!B27</f>
        <v>0</v>
      </c>
      <c r="C27" s="59" t="n">
        <f aca="false">Startovka!C27</f>
        <v>0</v>
      </c>
      <c r="D27" s="59" t="n">
        <f aca="false">Startovka!D27</f>
        <v>0</v>
      </c>
      <c r="E27" s="59" t="n">
        <f aca="false">Startovka!E27</f>
        <v>0</v>
      </c>
      <c r="F27" s="59" t="str">
        <f aca="false">Startovka!I3</f>
        <v>Letní zkoušky Praha Kateřinky</v>
      </c>
      <c r="G27" s="59" t="str">
        <f aca="false">IF(E27="OB-Z",_xlfn.RANK.EQ(K27,$K$2:$K$51,0),IF(E27="OB1",_xlfn.RANK.EQ(L27,$L$2:$L$51,0),IF(E27="OB2",_xlfn.RANK.EQ(M27,$M$2:$M$51,0),IF(E27="OB3",_xlfn.RANK.EQ(N27,$N$2:$N$51,0),"neurčeno"))))</f>
        <v>neurčeno</v>
      </c>
      <c r="H27" s="64" t="e">
        <f aca="false">'26'!D28</f>
        <v>#VALUE!</v>
      </c>
      <c r="I27" s="65" t="e">
        <f aca="false">'26'!D29</f>
        <v>#VALUE!</v>
      </c>
      <c r="J27" s="57"/>
      <c r="K27" s="63" t="str">
        <f aca="false">IF(E27="OB-Z",(H27)," ")</f>
        <v> </v>
      </c>
      <c r="L27" s="63" t="str">
        <f aca="false">IF(E27="OB1",(H27)," ")</f>
        <v> </v>
      </c>
      <c r="M27" s="63" t="str">
        <f aca="false">IF(E27="OB2",(H27)," ")</f>
        <v> </v>
      </c>
      <c r="N27" s="63" t="str">
        <f aca="false">IF(E27="OB3",(H27)," ")</f>
        <v> </v>
      </c>
      <c r="O27" s="57"/>
    </row>
    <row r="28" customFormat="false" ht="14.4" hidden="false" customHeight="false" outlineLevel="0" collapsed="false">
      <c r="A28" s="59" t="n">
        <f aca="false">Startovka!A28</f>
        <v>0</v>
      </c>
      <c r="B28" s="59" t="n">
        <f aca="false">Startovka!B28</f>
        <v>0</v>
      </c>
      <c r="C28" s="59" t="n">
        <f aca="false">Startovka!C28</f>
        <v>0</v>
      </c>
      <c r="D28" s="59" t="n">
        <f aca="false">Startovka!D28</f>
        <v>0</v>
      </c>
      <c r="E28" s="59" t="n">
        <f aca="false">Startovka!E28</f>
        <v>0</v>
      </c>
      <c r="F28" s="59" t="str">
        <f aca="false">Startovka!I3</f>
        <v>Letní zkoušky Praha Kateřinky</v>
      </c>
      <c r="G28" s="60" t="str">
        <f aca="false">IF(E28="OB-Z",_xlfn.RANK.EQ(K28,$K$2:$K$51,0),IF(E28="OB1",_xlfn.RANK.EQ(L28,$L$2:$L$51,0),IF(E28="OB2",_xlfn.RANK.EQ(M28,$M$2:$M$51,0),IF(E28="OB3",_xlfn.RANK.EQ(N28,$N$2:$N$51,0),"neurčeno"))))</f>
        <v>neurčeno</v>
      </c>
      <c r="H28" s="61" t="e">
        <f aca="false">'27'!D28</f>
        <v>#VALUE!</v>
      </c>
      <c r="I28" s="65" t="e">
        <f aca="false">'27'!D29</f>
        <v>#VALUE!</v>
      </c>
      <c r="J28" s="57"/>
      <c r="K28" s="63" t="str">
        <f aca="false">IF(E28="OB-Z",(H28)," ")</f>
        <v> </v>
      </c>
      <c r="L28" s="63" t="str">
        <f aca="false">IF(E28="OB1",(H28)," ")</f>
        <v> </v>
      </c>
      <c r="M28" s="63" t="str">
        <f aca="false">IF(E28="OB2",(H28)," ")</f>
        <v> </v>
      </c>
      <c r="N28" s="63" t="str">
        <f aca="false">IF(E28="OB3",(H28)," ")</f>
        <v> </v>
      </c>
      <c r="O28" s="57"/>
    </row>
    <row r="29" customFormat="false" ht="14.4" hidden="false" customHeight="false" outlineLevel="0" collapsed="false">
      <c r="A29" s="59" t="n">
        <f aca="false">Startovka!A29</f>
        <v>0</v>
      </c>
      <c r="B29" s="59" t="n">
        <f aca="false">Startovka!B29</f>
        <v>0</v>
      </c>
      <c r="C29" s="59" t="n">
        <f aca="false">Startovka!C29</f>
        <v>0</v>
      </c>
      <c r="D29" s="59" t="n">
        <f aca="false">Startovka!D29</f>
        <v>0</v>
      </c>
      <c r="E29" s="59" t="n">
        <f aca="false">Startovka!E29</f>
        <v>0</v>
      </c>
      <c r="F29" s="59" t="str">
        <f aca="false">Startovka!I3</f>
        <v>Letní zkoušky Praha Kateřinky</v>
      </c>
      <c r="G29" s="59" t="str">
        <f aca="false">IF(E29="OB-Z",_xlfn.RANK.EQ(K29,$K$2:$K$51,0),IF(E29="OB1",_xlfn.RANK.EQ(L29,$L$2:$L$51,0),IF(E29="OB2",_xlfn.RANK.EQ(M29,$M$2:$M$51,0),IF(E29="OB3",_xlfn.RANK.EQ(N29,$N$2:$N$51,0),"neurčeno"))))</f>
        <v>neurčeno</v>
      </c>
      <c r="H29" s="64" t="e">
        <f aca="false">'28'!D28</f>
        <v>#VALUE!</v>
      </c>
      <c r="I29" s="65" t="e">
        <f aca="false">'28'!D29</f>
        <v>#VALUE!</v>
      </c>
      <c r="J29" s="57"/>
      <c r="K29" s="63" t="str">
        <f aca="false">IF(E29="OB-Z",(H29)," ")</f>
        <v> </v>
      </c>
      <c r="L29" s="63" t="str">
        <f aca="false">IF(E29="OB1",(H29)," ")</f>
        <v> </v>
      </c>
      <c r="M29" s="63" t="str">
        <f aca="false">IF(E29="OB2",(H29)," ")</f>
        <v> </v>
      </c>
      <c r="N29" s="63" t="str">
        <f aca="false">IF(E29="OB3",(H29)," ")</f>
        <v> </v>
      </c>
      <c r="O29" s="57"/>
    </row>
    <row r="30" customFormat="false" ht="14.4" hidden="false" customHeight="false" outlineLevel="0" collapsed="false">
      <c r="A30" s="59" t="n">
        <f aca="false">Startovka!A30</f>
        <v>0</v>
      </c>
      <c r="B30" s="59" t="n">
        <f aca="false">Startovka!B30</f>
        <v>0</v>
      </c>
      <c r="C30" s="59" t="n">
        <f aca="false">Startovka!C30</f>
        <v>0</v>
      </c>
      <c r="D30" s="59" t="n">
        <f aca="false">Startovka!D30</f>
        <v>0</v>
      </c>
      <c r="E30" s="59" t="n">
        <f aca="false">Startovka!E30</f>
        <v>0</v>
      </c>
      <c r="F30" s="59" t="str">
        <f aca="false">Startovka!I3</f>
        <v>Letní zkoušky Praha Kateřinky</v>
      </c>
      <c r="G30" s="60" t="str">
        <f aca="false">IF(E30="OB-Z",_xlfn.RANK.EQ(K30,$K$2:$K$51,0),IF(E30="OB1",_xlfn.RANK.EQ(L30,$L$2:$L$51,0),IF(E30="OB2",_xlfn.RANK.EQ(M30,$M$2:$M$51,0),IF(E30="OB3",_xlfn.RANK.EQ(N30,$N$2:$N$51,0),"neurčeno"))))</f>
        <v>neurčeno</v>
      </c>
      <c r="H30" s="61" t="e">
        <f aca="false">'29'!D28</f>
        <v>#VALUE!</v>
      </c>
      <c r="I30" s="65" t="e">
        <f aca="false">'29'!D29</f>
        <v>#VALUE!</v>
      </c>
      <c r="J30" s="57"/>
      <c r="K30" s="63" t="str">
        <f aca="false">IF(E30="OB-Z",(H30)," ")</f>
        <v> </v>
      </c>
      <c r="L30" s="63" t="str">
        <f aca="false">IF(E30="OB1",(H30)," ")</f>
        <v> </v>
      </c>
      <c r="M30" s="63" t="str">
        <f aca="false">IF(E30="OB2",(H30)," ")</f>
        <v> </v>
      </c>
      <c r="N30" s="63" t="str">
        <f aca="false">IF(E30="OB3",(H30)," ")</f>
        <v> </v>
      </c>
      <c r="O30" s="57"/>
    </row>
    <row r="31" customFormat="false" ht="14.4" hidden="false" customHeight="false" outlineLevel="0" collapsed="false">
      <c r="A31" s="59" t="n">
        <f aca="false">Startovka!A31</f>
        <v>0</v>
      </c>
      <c r="B31" s="59" t="n">
        <f aca="false">Startovka!B31</f>
        <v>0</v>
      </c>
      <c r="C31" s="59" t="n">
        <f aca="false">Startovka!C31</f>
        <v>0</v>
      </c>
      <c r="D31" s="59" t="n">
        <f aca="false">Startovka!D31</f>
        <v>0</v>
      </c>
      <c r="E31" s="59" t="n">
        <f aca="false">Startovka!E31</f>
        <v>0</v>
      </c>
      <c r="F31" s="59" t="str">
        <f aca="false">Startovka!I3</f>
        <v>Letní zkoušky Praha Kateřinky</v>
      </c>
      <c r="G31" s="59" t="str">
        <f aca="false">IF(E31="OB-Z",_xlfn.RANK.EQ(K31,$K$2:$K$51,0),IF(E31="OB1",_xlfn.RANK.EQ(L31,$L$2:$L$51,0),IF(E31="OB2",_xlfn.RANK.EQ(M31,$M$2:$M$51,0),IF(E31="OB3",_xlfn.RANK.EQ(N31,$N$2:$N$51,0),"neurčeno"))))</f>
        <v>neurčeno</v>
      </c>
      <c r="H31" s="64" t="e">
        <f aca="false">'30'!D28</f>
        <v>#VALUE!</v>
      </c>
      <c r="I31" s="65" t="e">
        <f aca="false">'30'!D29</f>
        <v>#VALUE!</v>
      </c>
      <c r="J31" s="57"/>
      <c r="K31" s="63" t="str">
        <f aca="false">IF(E31="OB-Z",(H31)," ")</f>
        <v> </v>
      </c>
      <c r="L31" s="63" t="str">
        <f aca="false">IF(E31="OB1",(H31)," ")</f>
        <v> </v>
      </c>
      <c r="M31" s="63" t="str">
        <f aca="false">IF(E31="OB2",(H31)," ")</f>
        <v> </v>
      </c>
      <c r="N31" s="63" t="str">
        <f aca="false">IF(E31="OB3",(H31)," ")</f>
        <v> </v>
      </c>
      <c r="O31" s="57"/>
    </row>
    <row r="32" customFormat="false" ht="14.4" hidden="false" customHeight="false" outlineLevel="0" collapsed="false">
      <c r="A32" s="59" t="n">
        <f aca="false">Startovka!A32</f>
        <v>0</v>
      </c>
      <c r="B32" s="59" t="n">
        <f aca="false">Startovka!B32</f>
        <v>0</v>
      </c>
      <c r="C32" s="59" t="n">
        <f aca="false">Startovka!C32</f>
        <v>0</v>
      </c>
      <c r="D32" s="59" t="n">
        <f aca="false">Startovka!D32</f>
        <v>0</v>
      </c>
      <c r="E32" s="59" t="n">
        <f aca="false">Startovka!E32</f>
        <v>0</v>
      </c>
      <c r="F32" s="59" t="str">
        <f aca="false">Startovka!I3</f>
        <v>Letní zkoušky Praha Kateřinky</v>
      </c>
      <c r="G32" s="60" t="str">
        <f aca="false">IF(E32="OB-Z",_xlfn.RANK.EQ(K32,$K$2:$K$51,0),IF(E32="OB1",_xlfn.RANK.EQ(L32,$L$2:$L$51,0),IF(E32="OB2",_xlfn.RANK.EQ(M32,$M$2:$M$51,0),IF(E32="OB3",_xlfn.RANK.EQ(N32,$N$2:$N$51,0),"neurčeno"))))</f>
        <v>neurčeno</v>
      </c>
      <c r="H32" s="61" t="e">
        <f aca="false">'31'!D28</f>
        <v>#VALUE!</v>
      </c>
      <c r="I32" s="65" t="e">
        <f aca="false">'31'!D29</f>
        <v>#VALUE!</v>
      </c>
      <c r="J32" s="57"/>
      <c r="K32" s="63" t="str">
        <f aca="false">IF(E32="OB-Z",(H32)," ")</f>
        <v> </v>
      </c>
      <c r="L32" s="63" t="str">
        <f aca="false">IF(E32="OB1",(H32)," ")</f>
        <v> </v>
      </c>
      <c r="M32" s="63" t="str">
        <f aca="false">IF(E32="OB2",(H32)," ")</f>
        <v> </v>
      </c>
      <c r="N32" s="63" t="str">
        <f aca="false">IF(E32="OB3",(H32)," ")</f>
        <v> </v>
      </c>
      <c r="O32" s="57"/>
    </row>
    <row r="33" customFormat="false" ht="14.4" hidden="false" customHeight="false" outlineLevel="0" collapsed="false">
      <c r="A33" s="59" t="n">
        <f aca="false">Startovka!A33</f>
        <v>0</v>
      </c>
      <c r="B33" s="59" t="n">
        <f aca="false">Startovka!B33</f>
        <v>0</v>
      </c>
      <c r="C33" s="59" t="n">
        <f aca="false">Startovka!C33</f>
        <v>0</v>
      </c>
      <c r="D33" s="59" t="n">
        <f aca="false">Startovka!D33</f>
        <v>0</v>
      </c>
      <c r="E33" s="59" t="n">
        <f aca="false">Startovka!E33</f>
        <v>0</v>
      </c>
      <c r="F33" s="59" t="str">
        <f aca="false">Startovka!I3</f>
        <v>Letní zkoušky Praha Kateřinky</v>
      </c>
      <c r="G33" s="59" t="str">
        <f aca="false">IF(E33="OB-Z",_xlfn.RANK.EQ(K33,$K$2:$K$51,0),IF(E33="OB1",_xlfn.RANK.EQ(L33,$L$2:$L$51,0),IF(E33="OB2",_xlfn.RANK.EQ(M33,$M$2:$M$51,0),IF(E33="OB3",_xlfn.RANK.EQ(N33,$N$2:$N$51,0),"neurčeno"))))</f>
        <v>neurčeno</v>
      </c>
      <c r="H33" s="64" t="e">
        <f aca="false">'32'!D28</f>
        <v>#VALUE!</v>
      </c>
      <c r="I33" s="65" t="e">
        <f aca="false">'32'!D29</f>
        <v>#VALUE!</v>
      </c>
      <c r="J33" s="57"/>
      <c r="K33" s="63" t="str">
        <f aca="false">IF(E33="OB-Z",(H33)," ")</f>
        <v> </v>
      </c>
      <c r="L33" s="63" t="str">
        <f aca="false">IF(E33="OB1",(H33)," ")</f>
        <v> </v>
      </c>
      <c r="M33" s="63" t="str">
        <f aca="false">IF(E33="OB2",(H33)," ")</f>
        <v> </v>
      </c>
      <c r="N33" s="63" t="str">
        <f aca="false">IF(E33="OB3",(H33)," ")</f>
        <v> </v>
      </c>
      <c r="O33" s="57"/>
    </row>
    <row r="34" customFormat="false" ht="14.4" hidden="false" customHeight="false" outlineLevel="0" collapsed="false">
      <c r="A34" s="59" t="n">
        <f aca="false">Startovka!A34</f>
        <v>0</v>
      </c>
      <c r="B34" s="59" t="n">
        <f aca="false">Startovka!B34</f>
        <v>0</v>
      </c>
      <c r="C34" s="59" t="n">
        <f aca="false">Startovka!C34</f>
        <v>0</v>
      </c>
      <c r="D34" s="59" t="n">
        <f aca="false">Startovka!D34</f>
        <v>0</v>
      </c>
      <c r="E34" s="59" t="n">
        <f aca="false">Startovka!E34</f>
        <v>0</v>
      </c>
      <c r="F34" s="59" t="str">
        <f aca="false">Startovka!I3</f>
        <v>Letní zkoušky Praha Kateřinky</v>
      </c>
      <c r="G34" s="60" t="str">
        <f aca="false">IF(E34="OB-Z",_xlfn.RANK.EQ(K34,$K$2:$K$51,0),IF(E34="OB1",_xlfn.RANK.EQ(L34,$L$2:$L$51,0),IF(E34="OB2",_xlfn.RANK.EQ(M34,$M$2:$M$51,0),IF(E34="OB3",_xlfn.RANK.EQ(N34,$N$2:$N$51,0),"neurčeno"))))</f>
        <v>neurčeno</v>
      </c>
      <c r="H34" s="61" t="e">
        <f aca="false">'33'!D28</f>
        <v>#VALUE!</v>
      </c>
      <c r="I34" s="65" t="e">
        <f aca="false">'33'!D29</f>
        <v>#VALUE!</v>
      </c>
      <c r="J34" s="57"/>
      <c r="K34" s="63" t="str">
        <f aca="false">IF(E34="OB-Z",(H34)," ")</f>
        <v> </v>
      </c>
      <c r="L34" s="63" t="str">
        <f aca="false">IF(E34="OB1",(H34)," ")</f>
        <v> </v>
      </c>
      <c r="M34" s="63" t="str">
        <f aca="false">IF(E34="OB2",(H34)," ")</f>
        <v> </v>
      </c>
      <c r="N34" s="63" t="str">
        <f aca="false">IF(E34="OB3",(H34)," ")</f>
        <v> </v>
      </c>
      <c r="O34" s="57"/>
    </row>
    <row r="35" customFormat="false" ht="14.4" hidden="false" customHeight="false" outlineLevel="0" collapsed="false">
      <c r="A35" s="59" t="n">
        <f aca="false">Startovka!A35</f>
        <v>0</v>
      </c>
      <c r="B35" s="59" t="n">
        <f aca="false">Startovka!B35</f>
        <v>0</v>
      </c>
      <c r="C35" s="59" t="n">
        <f aca="false">Startovka!C35</f>
        <v>0</v>
      </c>
      <c r="D35" s="59" t="n">
        <f aca="false">Startovka!D35</f>
        <v>0</v>
      </c>
      <c r="E35" s="59" t="n">
        <f aca="false">Startovka!E35</f>
        <v>0</v>
      </c>
      <c r="F35" s="59" t="str">
        <f aca="false">Startovka!I3</f>
        <v>Letní zkoušky Praha Kateřinky</v>
      </c>
      <c r="G35" s="59" t="str">
        <f aca="false">IF(E35="OB-Z",_xlfn.RANK.EQ(K35,$K$2:$K$51,0),IF(E35="OB1",_xlfn.RANK.EQ(L35,$L$2:$L$51,0),IF(E35="OB2",_xlfn.RANK.EQ(M35,$M$2:$M$51,0),IF(E35="OB3",_xlfn.RANK.EQ(N35,$N$2:$N$51,0),"neurčeno"))))</f>
        <v>neurčeno</v>
      </c>
      <c r="H35" s="64" t="e">
        <f aca="false">'34'!D28</f>
        <v>#VALUE!</v>
      </c>
      <c r="I35" s="65" t="e">
        <f aca="false">'34'!D29</f>
        <v>#VALUE!</v>
      </c>
      <c r="J35" s="57"/>
      <c r="K35" s="63" t="str">
        <f aca="false">IF(E35="OB-Z",(H35)," ")</f>
        <v> </v>
      </c>
      <c r="L35" s="63" t="str">
        <f aca="false">IF(E35="OB1",(H35)," ")</f>
        <v> </v>
      </c>
      <c r="M35" s="63" t="str">
        <f aca="false">IF(E35="OB2",(H35)," ")</f>
        <v> </v>
      </c>
      <c r="N35" s="63" t="str">
        <f aca="false">IF(E35="OB3",(H35)," ")</f>
        <v> </v>
      </c>
      <c r="O35" s="57"/>
    </row>
    <row r="36" customFormat="false" ht="14.4" hidden="false" customHeight="false" outlineLevel="0" collapsed="false">
      <c r="A36" s="59" t="n">
        <f aca="false">Startovka!A36</f>
        <v>0</v>
      </c>
      <c r="B36" s="59" t="n">
        <f aca="false">Startovka!B36</f>
        <v>0</v>
      </c>
      <c r="C36" s="59" t="n">
        <f aca="false">Startovka!C36</f>
        <v>0</v>
      </c>
      <c r="D36" s="59" t="n">
        <f aca="false">Startovka!D36</f>
        <v>0</v>
      </c>
      <c r="E36" s="59" t="n">
        <f aca="false">Startovka!E36</f>
        <v>0</v>
      </c>
      <c r="F36" s="59" t="str">
        <f aca="false">Startovka!I3</f>
        <v>Letní zkoušky Praha Kateřinky</v>
      </c>
      <c r="G36" s="60" t="str">
        <f aca="false">IF(E36="OB-Z",_xlfn.RANK.EQ(K36,$K$2:$K$51,0),IF(E36="OB1",_xlfn.RANK.EQ(L36,$L$2:$L$51,0),IF(E36="OB2",_xlfn.RANK.EQ(M36,$M$2:$M$51,0),IF(E36="OB3",_xlfn.RANK.EQ(N36,$N$2:$N$51,0),"neurčeno"))))</f>
        <v>neurčeno</v>
      </c>
      <c r="H36" s="61" t="e">
        <f aca="false">'35'!D28</f>
        <v>#VALUE!</v>
      </c>
      <c r="I36" s="65" t="e">
        <f aca="false">'35'!D29</f>
        <v>#VALUE!</v>
      </c>
      <c r="J36" s="57"/>
      <c r="K36" s="63" t="str">
        <f aca="false">IF(E36="OB-Z",(H36)," ")</f>
        <v> </v>
      </c>
      <c r="L36" s="63" t="str">
        <f aca="false">IF(E36="OB1",(H36)," ")</f>
        <v> </v>
      </c>
      <c r="M36" s="63" t="str">
        <f aca="false">IF(E36="OB2",(H36)," ")</f>
        <v> </v>
      </c>
      <c r="N36" s="63" t="str">
        <f aca="false">IF(E36="OB3",(H36)," ")</f>
        <v> </v>
      </c>
      <c r="O36" s="57"/>
    </row>
    <row r="37" customFormat="false" ht="14.4" hidden="false" customHeight="false" outlineLevel="0" collapsed="false">
      <c r="A37" s="59" t="n">
        <f aca="false">Startovka!A37</f>
        <v>0</v>
      </c>
      <c r="B37" s="59" t="n">
        <f aca="false">Startovka!B37</f>
        <v>0</v>
      </c>
      <c r="C37" s="59" t="n">
        <f aca="false">Startovka!C37</f>
        <v>0</v>
      </c>
      <c r="D37" s="59" t="n">
        <f aca="false">Startovka!D37</f>
        <v>0</v>
      </c>
      <c r="E37" s="59" t="n">
        <f aca="false">Startovka!E37</f>
        <v>0</v>
      </c>
      <c r="F37" s="59" t="str">
        <f aca="false">Startovka!I3</f>
        <v>Letní zkoušky Praha Kateřinky</v>
      </c>
      <c r="G37" s="59" t="str">
        <f aca="false">IF(E37="OB-Z",_xlfn.RANK.EQ(K37,$K$2:$K$51,0),IF(E37="OB1",_xlfn.RANK.EQ(L37,$L$2:$L$51,0),IF(E37="OB2",_xlfn.RANK.EQ(M37,$M$2:$M$51,0),IF(E37="OB3",_xlfn.RANK.EQ(N37,$N$2:$N$51,0),"neurčeno"))))</f>
        <v>neurčeno</v>
      </c>
      <c r="H37" s="64" t="e">
        <f aca="false">'36'!D28</f>
        <v>#VALUE!</v>
      </c>
      <c r="I37" s="65" t="e">
        <f aca="false">'36'!D29</f>
        <v>#VALUE!</v>
      </c>
      <c r="J37" s="57"/>
      <c r="K37" s="63" t="str">
        <f aca="false">IF(E37="OB-Z",(H37)," ")</f>
        <v> </v>
      </c>
      <c r="L37" s="63" t="str">
        <f aca="false">IF(E37="OB1",(H37)," ")</f>
        <v> </v>
      </c>
      <c r="M37" s="63" t="str">
        <f aca="false">IF(E37="OB2",(H37)," ")</f>
        <v> </v>
      </c>
      <c r="N37" s="63" t="str">
        <f aca="false">IF(E37="OB3",(H37)," ")</f>
        <v> </v>
      </c>
      <c r="O37" s="57"/>
    </row>
    <row r="38" customFormat="false" ht="14.4" hidden="false" customHeight="false" outlineLevel="0" collapsed="false">
      <c r="A38" s="59" t="n">
        <f aca="false">Startovka!A38</f>
        <v>0</v>
      </c>
      <c r="B38" s="59" t="n">
        <f aca="false">Startovka!B38</f>
        <v>0</v>
      </c>
      <c r="C38" s="59" t="n">
        <f aca="false">Startovka!C38</f>
        <v>0</v>
      </c>
      <c r="D38" s="59" t="n">
        <f aca="false">Startovka!D38</f>
        <v>0</v>
      </c>
      <c r="E38" s="59" t="n">
        <f aca="false">Startovka!E38</f>
        <v>0</v>
      </c>
      <c r="F38" s="59" t="str">
        <f aca="false">Startovka!I3</f>
        <v>Letní zkoušky Praha Kateřinky</v>
      </c>
      <c r="G38" s="60" t="str">
        <f aca="false">IF(E38="OB-Z",_xlfn.RANK.EQ(K38,$K$2:$K$51,0),IF(E38="OB1",_xlfn.RANK.EQ(L38,$L$2:$L$51,0),IF(E38="OB2",_xlfn.RANK.EQ(M38,$M$2:$M$51,0),IF(E38="OB3",_xlfn.RANK.EQ(N38,$N$2:$N$51,0),"neurčeno"))))</f>
        <v>neurčeno</v>
      </c>
      <c r="H38" s="61" t="e">
        <f aca="false">'37'!D28</f>
        <v>#VALUE!</v>
      </c>
      <c r="I38" s="65" t="e">
        <f aca="false">'37'!D29</f>
        <v>#VALUE!</v>
      </c>
      <c r="J38" s="57"/>
      <c r="K38" s="63" t="str">
        <f aca="false">IF(E38="OB-Z",(H38)," ")</f>
        <v> </v>
      </c>
      <c r="L38" s="63" t="str">
        <f aca="false">IF(E38="OB1",(H38)," ")</f>
        <v> </v>
      </c>
      <c r="M38" s="63" t="str">
        <f aca="false">IF(E38="OB2",(H38)," ")</f>
        <v> </v>
      </c>
      <c r="N38" s="63" t="str">
        <f aca="false">IF(E38="OB3",(H38)," ")</f>
        <v> </v>
      </c>
      <c r="O38" s="57"/>
    </row>
    <row r="39" customFormat="false" ht="14.4" hidden="false" customHeight="false" outlineLevel="0" collapsed="false">
      <c r="A39" s="59" t="n">
        <f aca="false">Startovka!A39</f>
        <v>0</v>
      </c>
      <c r="B39" s="59" t="n">
        <f aca="false">Startovka!B39</f>
        <v>0</v>
      </c>
      <c r="C39" s="59" t="n">
        <f aca="false">Startovka!C39</f>
        <v>0</v>
      </c>
      <c r="D39" s="59" t="n">
        <f aca="false">Startovka!D39</f>
        <v>0</v>
      </c>
      <c r="E39" s="59" t="n">
        <f aca="false">Startovka!E39</f>
        <v>0</v>
      </c>
      <c r="F39" s="59" t="str">
        <f aca="false">Startovka!I3</f>
        <v>Letní zkoušky Praha Kateřinky</v>
      </c>
      <c r="G39" s="59" t="str">
        <f aca="false">IF(E39="OB-Z",_xlfn.RANK.EQ(K39,$K$2:$K$51,0),IF(E39="OB1",_xlfn.RANK.EQ(L39,$L$2:$L$51,0),IF(E39="OB2",_xlfn.RANK.EQ(M39,$M$2:$M$51,0),IF(E39="OB3",_xlfn.RANK.EQ(N39,$N$2:$N$51,0),"neurčeno"))))</f>
        <v>neurčeno</v>
      </c>
      <c r="H39" s="64" t="e">
        <f aca="false">'38'!D28</f>
        <v>#VALUE!</v>
      </c>
      <c r="I39" s="65" t="e">
        <f aca="false">'38'!D29</f>
        <v>#VALUE!</v>
      </c>
      <c r="J39" s="57"/>
      <c r="K39" s="63" t="str">
        <f aca="false">IF(E39="OB-Z",(H39)," ")</f>
        <v> </v>
      </c>
      <c r="L39" s="63" t="str">
        <f aca="false">IF(E39="OB1",(H39)," ")</f>
        <v> </v>
      </c>
      <c r="M39" s="63" t="str">
        <f aca="false">IF(E39="OB2",(H39)," ")</f>
        <v> </v>
      </c>
      <c r="N39" s="63" t="str">
        <f aca="false">IF(E39="OB3",(H39)," ")</f>
        <v> </v>
      </c>
      <c r="O39" s="57"/>
    </row>
    <row r="40" customFormat="false" ht="14.4" hidden="false" customHeight="false" outlineLevel="0" collapsed="false">
      <c r="A40" s="59" t="n">
        <f aca="false">Startovka!A40</f>
        <v>0</v>
      </c>
      <c r="B40" s="59" t="n">
        <f aca="false">Startovka!B40</f>
        <v>0</v>
      </c>
      <c r="C40" s="59" t="n">
        <f aca="false">Startovka!C40</f>
        <v>0</v>
      </c>
      <c r="D40" s="59" t="n">
        <f aca="false">Startovka!D40</f>
        <v>0</v>
      </c>
      <c r="E40" s="59" t="n">
        <f aca="false">Startovka!E40</f>
        <v>0</v>
      </c>
      <c r="F40" s="59" t="str">
        <f aca="false">Startovka!I3</f>
        <v>Letní zkoušky Praha Kateřinky</v>
      </c>
      <c r="G40" s="60" t="str">
        <f aca="false">IF(E40="OB-Z",_xlfn.RANK.EQ(K40,$K$2:$K$51,0),IF(E40="OB1",_xlfn.RANK.EQ(L40,$L$2:$L$51,0),IF(E40="OB2",_xlfn.RANK.EQ(M40,$M$2:$M$51,0),IF(E40="OB3",_xlfn.RANK.EQ(N40,$N$2:$N$51,0),"neurčeno"))))</f>
        <v>neurčeno</v>
      </c>
      <c r="H40" s="61" t="e">
        <f aca="false">'39'!D28</f>
        <v>#VALUE!</v>
      </c>
      <c r="I40" s="65" t="e">
        <f aca="false">'39'!D29</f>
        <v>#VALUE!</v>
      </c>
      <c r="J40" s="57"/>
      <c r="K40" s="63" t="str">
        <f aca="false">IF(E40="OB-Z",(H40)," ")</f>
        <v> </v>
      </c>
      <c r="L40" s="63" t="str">
        <f aca="false">IF(E40="OB1",(H40)," ")</f>
        <v> </v>
      </c>
      <c r="M40" s="63" t="str">
        <f aca="false">IF(E40="OB2",(H40)," ")</f>
        <v> </v>
      </c>
      <c r="N40" s="63" t="str">
        <f aca="false">IF(E40="OB3",(H40)," ")</f>
        <v> </v>
      </c>
      <c r="O40" s="57"/>
    </row>
    <row r="41" customFormat="false" ht="14.4" hidden="false" customHeight="false" outlineLevel="0" collapsed="false">
      <c r="A41" s="59" t="n">
        <f aca="false">Startovka!A41</f>
        <v>0</v>
      </c>
      <c r="B41" s="59" t="n">
        <f aca="false">Startovka!B41</f>
        <v>0</v>
      </c>
      <c r="C41" s="59" t="n">
        <f aca="false">Startovka!C41</f>
        <v>0</v>
      </c>
      <c r="D41" s="59" t="n">
        <f aca="false">Startovka!D41</f>
        <v>0</v>
      </c>
      <c r="E41" s="59" t="n">
        <f aca="false">Startovka!E41</f>
        <v>0</v>
      </c>
      <c r="F41" s="59" t="str">
        <f aca="false">Startovka!I3</f>
        <v>Letní zkoušky Praha Kateřinky</v>
      </c>
      <c r="G41" s="59" t="str">
        <f aca="false">IF(E41="OB-Z",_xlfn.RANK.EQ(K41,$K$2:$K$51,0),IF(E41="OB1",_xlfn.RANK.EQ(L41,$L$2:$L$51,0),IF(E41="OB2",_xlfn.RANK.EQ(M41,$M$2:$M$51,0),IF(E41="OB3",_xlfn.RANK.EQ(N41,$N$2:$N$51,0),"neurčeno"))))</f>
        <v>neurčeno</v>
      </c>
      <c r="H41" s="64" t="e">
        <f aca="false">'40'!D28</f>
        <v>#VALUE!</v>
      </c>
      <c r="I41" s="65" t="e">
        <f aca="false">'40'!D29</f>
        <v>#VALUE!</v>
      </c>
      <c r="J41" s="57"/>
      <c r="K41" s="63" t="str">
        <f aca="false">IF(E41="OB-Z",(H41)," ")</f>
        <v> </v>
      </c>
      <c r="L41" s="63" t="str">
        <f aca="false">IF(E41="OB1",(H41)," ")</f>
        <v> </v>
      </c>
      <c r="M41" s="63" t="str">
        <f aca="false">IF(E41="OB2",(H41)," ")</f>
        <v> </v>
      </c>
      <c r="N41" s="63" t="str">
        <f aca="false">IF(E41="OB3",(H41)," ")</f>
        <v> </v>
      </c>
      <c r="O41" s="57"/>
    </row>
    <row r="42" customFormat="false" ht="14.4" hidden="false" customHeight="false" outlineLevel="0" collapsed="false">
      <c r="A42" s="59" t="n">
        <f aca="false">Startovka!A42</f>
        <v>0</v>
      </c>
      <c r="B42" s="59" t="n">
        <f aca="false">Startovka!B42</f>
        <v>0</v>
      </c>
      <c r="C42" s="59" t="n">
        <f aca="false">Startovka!C42</f>
        <v>0</v>
      </c>
      <c r="D42" s="59" t="n">
        <f aca="false">Startovka!D42</f>
        <v>0</v>
      </c>
      <c r="E42" s="59" t="n">
        <f aca="false">Startovka!E42</f>
        <v>0</v>
      </c>
      <c r="F42" s="59" t="str">
        <f aca="false">Startovka!I3</f>
        <v>Letní zkoušky Praha Kateřinky</v>
      </c>
      <c r="G42" s="60" t="str">
        <f aca="false">IF(E42="OB-Z",_xlfn.RANK.EQ(K42,$K$2:$K$51,0),IF(E42="OB1",_xlfn.RANK.EQ(L42,$L$2:$L$51,0),IF(E42="OB2",_xlfn.RANK.EQ(M42,$M$2:$M$51,0),IF(E42="OB3",_xlfn.RANK.EQ(N42,$N$2:$N$51,0),"neurčeno"))))</f>
        <v>neurčeno</v>
      </c>
      <c r="H42" s="61" t="e">
        <f aca="false">'41'!D28</f>
        <v>#VALUE!</v>
      </c>
      <c r="I42" s="65" t="e">
        <f aca="false">'41'!D29</f>
        <v>#VALUE!</v>
      </c>
      <c r="J42" s="57"/>
      <c r="K42" s="63" t="str">
        <f aca="false">IF(E42="OB-Z",(H42)," ")</f>
        <v> </v>
      </c>
      <c r="L42" s="63" t="str">
        <f aca="false">IF(E42="OB1",(H42)," ")</f>
        <v> </v>
      </c>
      <c r="M42" s="63" t="str">
        <f aca="false">IF(E42="OB2",(H42)," ")</f>
        <v> </v>
      </c>
      <c r="N42" s="63" t="str">
        <f aca="false">IF(E42="OB3",(H42)," ")</f>
        <v> </v>
      </c>
      <c r="O42" s="57"/>
    </row>
    <row r="43" customFormat="false" ht="14.4" hidden="false" customHeight="false" outlineLevel="0" collapsed="false">
      <c r="A43" s="59" t="n">
        <f aca="false">Startovka!A43</f>
        <v>0</v>
      </c>
      <c r="B43" s="59" t="n">
        <f aca="false">Startovka!B43</f>
        <v>0</v>
      </c>
      <c r="C43" s="59" t="n">
        <f aca="false">Startovka!C43</f>
        <v>0</v>
      </c>
      <c r="D43" s="59" t="n">
        <f aca="false">Startovka!D43</f>
        <v>0</v>
      </c>
      <c r="E43" s="59" t="n">
        <f aca="false">Startovka!E43</f>
        <v>0</v>
      </c>
      <c r="F43" s="59" t="str">
        <f aca="false">Startovka!I3</f>
        <v>Letní zkoušky Praha Kateřinky</v>
      </c>
      <c r="G43" s="59" t="str">
        <f aca="false">IF(E43="OB-Z",_xlfn.RANK.EQ(K43,$K$2:$K$51,0),IF(E43="OB1",_xlfn.RANK.EQ(L43,$L$2:$L$51,0),IF(E43="OB2",_xlfn.RANK.EQ(M43,$M$2:$M$51,0),IF(E43="OB3",_xlfn.RANK.EQ(N43,$N$2:$N$51,0),"neurčeno"))))</f>
        <v>neurčeno</v>
      </c>
      <c r="H43" s="64" t="e">
        <f aca="false">'42'!D28</f>
        <v>#VALUE!</v>
      </c>
      <c r="I43" s="65" t="e">
        <f aca="false">'42'!D29</f>
        <v>#VALUE!</v>
      </c>
      <c r="J43" s="57"/>
      <c r="K43" s="63" t="str">
        <f aca="false">IF(E43="OB-Z",(H43)," ")</f>
        <v> </v>
      </c>
      <c r="L43" s="63" t="str">
        <f aca="false">IF(E43="OB1",(H43)," ")</f>
        <v> </v>
      </c>
      <c r="M43" s="63" t="str">
        <f aca="false">IF(E43="OB2",(H43)," ")</f>
        <v> </v>
      </c>
      <c r="N43" s="63" t="str">
        <f aca="false">IF(E43="OB3",(H43)," ")</f>
        <v> </v>
      </c>
      <c r="O43" s="57"/>
    </row>
    <row r="44" customFormat="false" ht="14.4" hidden="false" customHeight="false" outlineLevel="0" collapsed="false">
      <c r="A44" s="59" t="n">
        <f aca="false">Startovka!A44</f>
        <v>0</v>
      </c>
      <c r="B44" s="59" t="n">
        <f aca="false">Startovka!B44</f>
        <v>0</v>
      </c>
      <c r="C44" s="59" t="n">
        <f aca="false">Startovka!C44</f>
        <v>0</v>
      </c>
      <c r="D44" s="59" t="n">
        <f aca="false">Startovka!D44</f>
        <v>0</v>
      </c>
      <c r="E44" s="59" t="n">
        <f aca="false">Startovka!E44</f>
        <v>0</v>
      </c>
      <c r="F44" s="59" t="str">
        <f aca="false">Startovka!I3</f>
        <v>Letní zkoušky Praha Kateřinky</v>
      </c>
      <c r="G44" s="60" t="str">
        <f aca="false">IF(E44="OB-Z",_xlfn.RANK.EQ(K44,$K$2:$K$51,0),IF(E44="OB1",_xlfn.RANK.EQ(L44,$L$2:$L$51,0),IF(E44="OB2",_xlfn.RANK.EQ(M44,$M$2:$M$51,0),IF(E44="OB3",_xlfn.RANK.EQ(N44,$N$2:$N$51,0),"neurčeno"))))</f>
        <v>neurčeno</v>
      </c>
      <c r="H44" s="61" t="e">
        <f aca="false">'43'!D28</f>
        <v>#VALUE!</v>
      </c>
      <c r="I44" s="65" t="e">
        <f aca="false">'43'!D29</f>
        <v>#VALUE!</v>
      </c>
      <c r="J44" s="57"/>
      <c r="K44" s="63" t="str">
        <f aca="false">IF(E44="OB-Z",(H44)," ")</f>
        <v> </v>
      </c>
      <c r="L44" s="63" t="str">
        <f aca="false">IF(E44="OB1",(H44)," ")</f>
        <v> </v>
      </c>
      <c r="M44" s="63" t="str">
        <f aca="false">IF(E44="OB2",(H44)," ")</f>
        <v> </v>
      </c>
      <c r="N44" s="63" t="str">
        <f aca="false">IF(E44="OB3",(H44)," ")</f>
        <v> </v>
      </c>
      <c r="O44" s="57"/>
    </row>
    <row r="45" customFormat="false" ht="14.4" hidden="false" customHeight="false" outlineLevel="0" collapsed="false">
      <c r="A45" s="59" t="n">
        <f aca="false">Startovka!A45</f>
        <v>0</v>
      </c>
      <c r="B45" s="59" t="n">
        <f aca="false">Startovka!B45</f>
        <v>0</v>
      </c>
      <c r="C45" s="59" t="n">
        <f aca="false">Startovka!C45</f>
        <v>0</v>
      </c>
      <c r="D45" s="59" t="n">
        <f aca="false">Startovka!D45</f>
        <v>0</v>
      </c>
      <c r="E45" s="59" t="n">
        <f aca="false">Startovka!E45</f>
        <v>0</v>
      </c>
      <c r="F45" s="59" t="str">
        <f aca="false">Startovka!I3</f>
        <v>Letní zkoušky Praha Kateřinky</v>
      </c>
      <c r="G45" s="59" t="str">
        <f aca="false">IF(E45="OB-Z",_xlfn.RANK.EQ(K45,$K$2:$K$51,0),IF(E45="OB1",_xlfn.RANK.EQ(L45,$L$2:$L$51,0),IF(E45="OB2",_xlfn.RANK.EQ(M45,$M$2:$M$51,0),IF(E45="OB3",_xlfn.RANK.EQ(N45,$N$2:$N$51,0),"neurčeno"))))</f>
        <v>neurčeno</v>
      </c>
      <c r="H45" s="64" t="e">
        <f aca="false">'44'!D28</f>
        <v>#VALUE!</v>
      </c>
      <c r="I45" s="65" t="e">
        <f aca="false">'44'!D29</f>
        <v>#VALUE!</v>
      </c>
      <c r="J45" s="57"/>
      <c r="K45" s="63" t="str">
        <f aca="false">IF(E45="OB-Z",(H45)," ")</f>
        <v> </v>
      </c>
      <c r="L45" s="63" t="str">
        <f aca="false">IF(E45="OB1",(H45)," ")</f>
        <v> </v>
      </c>
      <c r="M45" s="63" t="str">
        <f aca="false">IF(E45="OB2",(H45)," ")</f>
        <v> </v>
      </c>
      <c r="N45" s="63" t="str">
        <f aca="false">IF(E45="OB3",(H45)," ")</f>
        <v> </v>
      </c>
      <c r="O45" s="57"/>
    </row>
    <row r="46" customFormat="false" ht="14.4" hidden="false" customHeight="false" outlineLevel="0" collapsed="false">
      <c r="A46" s="59" t="n">
        <f aca="false">Startovka!A46</f>
        <v>0</v>
      </c>
      <c r="B46" s="59" t="n">
        <f aca="false">Startovka!B46</f>
        <v>0</v>
      </c>
      <c r="C46" s="59" t="n">
        <f aca="false">Startovka!C46</f>
        <v>0</v>
      </c>
      <c r="D46" s="59" t="n">
        <f aca="false">Startovka!D46</f>
        <v>0</v>
      </c>
      <c r="E46" s="59" t="n">
        <f aca="false">Startovka!E46</f>
        <v>0</v>
      </c>
      <c r="F46" s="59" t="str">
        <f aca="false">Startovka!I3</f>
        <v>Letní zkoušky Praha Kateřinky</v>
      </c>
      <c r="G46" s="60" t="str">
        <f aca="false">IF(E46="OB-Z",_xlfn.RANK.EQ(K46,$K$2:$K$51,0),IF(E46="OB1",_xlfn.RANK.EQ(L46,$L$2:$L$51,0),IF(E46="OB2",_xlfn.RANK.EQ(M46,$M$2:$M$51,0),IF(E46="OB3",_xlfn.RANK.EQ(N46,$N$2:$N$51,0),"neurčeno"))))</f>
        <v>neurčeno</v>
      </c>
      <c r="H46" s="61" t="e">
        <f aca="false">'45'!D28</f>
        <v>#VALUE!</v>
      </c>
      <c r="I46" s="65" t="e">
        <f aca="false">'45'!D29</f>
        <v>#VALUE!</v>
      </c>
      <c r="J46" s="57"/>
      <c r="K46" s="63" t="str">
        <f aca="false">IF(E46="OB-Z",(H46)," ")</f>
        <v> </v>
      </c>
      <c r="L46" s="63" t="str">
        <f aca="false">IF(E46="OB1",(H46)," ")</f>
        <v> </v>
      </c>
      <c r="M46" s="63" t="str">
        <f aca="false">IF(E46="OB2",(H46)," ")</f>
        <v> </v>
      </c>
      <c r="N46" s="63" t="str">
        <f aca="false">IF(E46="OB3",(H46)," ")</f>
        <v> </v>
      </c>
      <c r="O46" s="57"/>
    </row>
    <row r="47" customFormat="false" ht="14.4" hidden="false" customHeight="false" outlineLevel="0" collapsed="false">
      <c r="A47" s="59" t="n">
        <f aca="false">Startovka!A47</f>
        <v>0</v>
      </c>
      <c r="B47" s="59" t="n">
        <f aca="false">Startovka!B47</f>
        <v>0</v>
      </c>
      <c r="C47" s="59" t="n">
        <f aca="false">Startovka!C47</f>
        <v>0</v>
      </c>
      <c r="D47" s="59" t="n">
        <f aca="false">Startovka!D47</f>
        <v>0</v>
      </c>
      <c r="E47" s="59" t="n">
        <f aca="false">Startovka!E47</f>
        <v>0</v>
      </c>
      <c r="F47" s="59" t="str">
        <f aca="false">Startovka!I3</f>
        <v>Letní zkoušky Praha Kateřinky</v>
      </c>
      <c r="G47" s="59" t="str">
        <f aca="false">IF(E47="OB-Z",_xlfn.RANK.EQ(K47,$K$2:$K$51,0),IF(E47="OB1",_xlfn.RANK.EQ(L47,$L$2:$L$51,0),IF(E47="OB2",_xlfn.RANK.EQ(M47,$M$2:$M$51,0),IF(E47="OB3",_xlfn.RANK.EQ(N47,$N$2:$N$51,0),"neurčeno"))))</f>
        <v>neurčeno</v>
      </c>
      <c r="H47" s="64" t="e">
        <f aca="false">'46'!D28</f>
        <v>#VALUE!</v>
      </c>
      <c r="I47" s="65" t="e">
        <f aca="false">'46'!D29</f>
        <v>#VALUE!</v>
      </c>
      <c r="J47" s="57"/>
      <c r="K47" s="63" t="str">
        <f aca="false">IF(E47="OB-Z",(H47)," ")</f>
        <v> </v>
      </c>
      <c r="L47" s="63" t="str">
        <f aca="false">IF(E47="OB1",(H47)," ")</f>
        <v> </v>
      </c>
      <c r="M47" s="63" t="str">
        <f aca="false">IF(E47="OB2",(H47)," ")</f>
        <v> </v>
      </c>
      <c r="N47" s="63" t="str">
        <f aca="false">IF(E47="OB3",(H47)," ")</f>
        <v> </v>
      </c>
      <c r="O47" s="57"/>
    </row>
    <row r="48" customFormat="false" ht="14.4" hidden="false" customHeight="false" outlineLevel="0" collapsed="false">
      <c r="A48" s="59" t="n">
        <f aca="false">Startovka!A48</f>
        <v>0</v>
      </c>
      <c r="B48" s="59" t="n">
        <f aca="false">Startovka!B48</f>
        <v>0</v>
      </c>
      <c r="C48" s="59" t="n">
        <f aca="false">Startovka!C48</f>
        <v>0</v>
      </c>
      <c r="D48" s="59" t="n">
        <f aca="false">Startovka!D48</f>
        <v>0</v>
      </c>
      <c r="E48" s="59" t="n">
        <f aca="false">Startovka!E48</f>
        <v>0</v>
      </c>
      <c r="F48" s="59" t="str">
        <f aca="false">Startovka!I3</f>
        <v>Letní zkoušky Praha Kateřinky</v>
      </c>
      <c r="G48" s="60" t="str">
        <f aca="false">IF(E48="OB-Z",_xlfn.RANK.EQ(K48,$K$2:$K$51,0),IF(E48="OB1",_xlfn.RANK.EQ(L48,$L$2:$L$51,0),IF(E48="OB2",_xlfn.RANK.EQ(M48,$M$2:$M$51,0),IF(E48="OB3",_xlfn.RANK.EQ(N48,$N$2:$N$51,0),"neurčeno"))))</f>
        <v>neurčeno</v>
      </c>
      <c r="H48" s="61" t="e">
        <f aca="false">'47'!D28</f>
        <v>#VALUE!</v>
      </c>
      <c r="I48" s="65" t="e">
        <f aca="false">'47'!D29</f>
        <v>#VALUE!</v>
      </c>
      <c r="J48" s="57"/>
      <c r="K48" s="63" t="str">
        <f aca="false">IF(E48="OB-Z",(H48)," ")</f>
        <v> </v>
      </c>
      <c r="L48" s="63" t="str">
        <f aca="false">IF(E48="OB1",(H48)," ")</f>
        <v> </v>
      </c>
      <c r="M48" s="63" t="str">
        <f aca="false">IF(E48="OB2",(H48)," ")</f>
        <v> </v>
      </c>
      <c r="N48" s="63" t="str">
        <f aca="false">IF(E48="OB3",(H48)," ")</f>
        <v> </v>
      </c>
      <c r="O48" s="57"/>
    </row>
    <row r="49" customFormat="false" ht="14.4" hidden="false" customHeight="false" outlineLevel="0" collapsed="false">
      <c r="A49" s="59" t="n">
        <f aca="false">Startovka!A49</f>
        <v>0</v>
      </c>
      <c r="B49" s="59" t="n">
        <f aca="false">Startovka!B49</f>
        <v>0</v>
      </c>
      <c r="C49" s="59" t="n">
        <f aca="false">Startovka!C49</f>
        <v>0</v>
      </c>
      <c r="D49" s="59" t="n">
        <f aca="false">Startovka!D49</f>
        <v>0</v>
      </c>
      <c r="E49" s="59" t="n">
        <f aca="false">Startovka!E49</f>
        <v>0</v>
      </c>
      <c r="F49" s="59" t="str">
        <f aca="false">Startovka!I3</f>
        <v>Letní zkoušky Praha Kateřinky</v>
      </c>
      <c r="G49" s="59" t="str">
        <f aca="false">IF(E49="OB-Z",_xlfn.RANK.EQ(K49,$K$2:$K$51,0),IF(E49="OB1",_xlfn.RANK.EQ(L49,$L$2:$L$51,0),IF(E49="OB2",_xlfn.RANK.EQ(M49,$M$2:$M$51,0),IF(E49="OB3",_xlfn.RANK.EQ(N49,$N$2:$N$51,0),"neurčeno"))))</f>
        <v>neurčeno</v>
      </c>
      <c r="H49" s="64" t="e">
        <f aca="false">'48'!D28</f>
        <v>#VALUE!</v>
      </c>
      <c r="I49" s="65" t="e">
        <f aca="false">'48'!D29</f>
        <v>#VALUE!</v>
      </c>
      <c r="J49" s="57"/>
      <c r="K49" s="63" t="str">
        <f aca="false">IF(E49="OB-Z",(H49)," ")</f>
        <v> </v>
      </c>
      <c r="L49" s="63" t="str">
        <f aca="false">IF(E49="OB1",(H49)," ")</f>
        <v> </v>
      </c>
      <c r="M49" s="63" t="str">
        <f aca="false">IF(E49="OB2",(H49)," ")</f>
        <v> </v>
      </c>
      <c r="N49" s="63" t="str">
        <f aca="false">IF(E49="OB3",(H49)," ")</f>
        <v> </v>
      </c>
      <c r="O49" s="57"/>
    </row>
    <row r="50" customFormat="false" ht="14.4" hidden="false" customHeight="false" outlineLevel="0" collapsed="false">
      <c r="A50" s="59" t="n">
        <f aca="false">Startovka!A50</f>
        <v>0</v>
      </c>
      <c r="B50" s="59" t="n">
        <f aca="false">Startovka!B50</f>
        <v>0</v>
      </c>
      <c r="C50" s="59" t="n">
        <f aca="false">Startovka!C50</f>
        <v>0</v>
      </c>
      <c r="D50" s="59" t="n">
        <f aca="false">Startovka!D50</f>
        <v>0</v>
      </c>
      <c r="E50" s="59" t="n">
        <f aca="false">Startovka!E50</f>
        <v>0</v>
      </c>
      <c r="F50" s="59" t="str">
        <f aca="false">Startovka!I3</f>
        <v>Letní zkoušky Praha Kateřinky</v>
      </c>
      <c r="G50" s="60" t="str">
        <f aca="false">IF(E50="OB-Z",_xlfn.RANK.EQ(K50,$K$2:$K$51,0),IF(E50="OB1",_xlfn.RANK.EQ(L50,$L$2:$L$51,0),IF(E50="OB2",_xlfn.RANK.EQ(M50,$M$2:$M$51,0),IF(E50="OB3",_xlfn.RANK.EQ(N50,$N$2:$N$51,0),"neurčeno"))))</f>
        <v>neurčeno</v>
      </c>
      <c r="H50" s="61" t="e">
        <f aca="false">'49'!D28</f>
        <v>#VALUE!</v>
      </c>
      <c r="I50" s="65" t="e">
        <f aca="false">'49'!D29</f>
        <v>#VALUE!</v>
      </c>
      <c r="J50" s="57"/>
      <c r="K50" s="63" t="str">
        <f aca="false">IF(E50="OB-Z",(H50)," ")</f>
        <v> </v>
      </c>
      <c r="L50" s="63" t="str">
        <f aca="false">IF(E50="OB1",(H50)," ")</f>
        <v> </v>
      </c>
      <c r="M50" s="63" t="str">
        <f aca="false">IF(E50="OB2",(H50)," ")</f>
        <v> </v>
      </c>
      <c r="N50" s="63" t="str">
        <f aca="false">IF(E50="OB3",(H50)," ")</f>
        <v> </v>
      </c>
      <c r="O50" s="57"/>
    </row>
    <row r="51" customFormat="false" ht="14.4" hidden="false" customHeight="false" outlineLevel="0" collapsed="false">
      <c r="A51" s="59" t="n">
        <f aca="false">Startovka!A51</f>
        <v>0</v>
      </c>
      <c r="B51" s="59" t="n">
        <f aca="false">Startovka!B51</f>
        <v>0</v>
      </c>
      <c r="C51" s="59" t="n">
        <f aca="false">Startovka!C51</f>
        <v>0</v>
      </c>
      <c r="D51" s="59" t="n">
        <f aca="false">Startovka!D51</f>
        <v>0</v>
      </c>
      <c r="E51" s="59" t="n">
        <f aca="false">Startovka!E51</f>
        <v>0</v>
      </c>
      <c r="F51" s="59" t="str">
        <f aca="false">Startovka!I3</f>
        <v>Letní zkoušky Praha Kateřinky</v>
      </c>
      <c r="G51" s="59" t="str">
        <f aca="false">IF(E51="OB-Z",_xlfn.RANK.EQ(K51,$K$2:$K$51,0),IF(E51="OB1",_xlfn.RANK.EQ(L51,$L$2:$L$51,0),IF(E51="OB2",_xlfn.RANK.EQ(M51,$M$2:$M$51,0),IF(E51="OB3",_xlfn.RANK.EQ(N51,$N$2:$N$51,0),"neurčeno"))))</f>
        <v>neurčeno</v>
      </c>
      <c r="H51" s="64" t="e">
        <f aca="false">'50'!D28</f>
        <v>#VALUE!</v>
      </c>
      <c r="I51" s="65" t="e">
        <f aca="false">'50'!D29</f>
        <v>#VALUE!</v>
      </c>
      <c r="J51" s="57"/>
      <c r="K51" s="63" t="str">
        <f aca="false">IF(E51="OB-Z",(H51)," ")</f>
        <v> </v>
      </c>
      <c r="L51" s="63" t="str">
        <f aca="false">IF(E51="OB1",(H51)," ")</f>
        <v> </v>
      </c>
      <c r="M51" s="63" t="str">
        <f aca="false">IF(E51="OB2",(H51)," ")</f>
        <v> </v>
      </c>
      <c r="N51" s="63" t="str">
        <f aca="false">IF(E51="OB3",(H51)," ")</f>
        <v> </v>
      </c>
      <c r="O51" s="57"/>
    </row>
  </sheetData>
  <conditionalFormatting sqref="A2:I51">
    <cfRule type="expression" priority="2" aboveAverage="0" equalAverage="0" bottom="0" percent="0" rank="0" text="" dxfId="0">
      <formula>$E2:$E52="OB1"</formula>
    </cfRule>
  </conditionalFormatting>
  <conditionalFormatting sqref="A2:I51">
    <cfRule type="expression" priority="3" aboveAverage="0" equalAverage="0" bottom="0" percent="0" rank="0" text="" dxfId="0">
      <formula>$E2:$E52="OB2"</formula>
    </cfRule>
  </conditionalFormatting>
  <conditionalFormatting sqref="A2:I51">
    <cfRule type="expression" priority="4" aboveAverage="0" equalAverage="0" bottom="0" percent="0" rank="0" text="" dxfId="0">
      <formula>$E2:$E52="OB3"</formula>
    </cfRule>
  </conditionalFormatting>
  <conditionalFormatting sqref="A2:I51">
    <cfRule type="expression" priority="5" aboveAverage="0" equalAverage="0" bottom="0" percent="0" rank="0" text="" dxfId="0">
      <formula>$E2:$E52="OB-Z"</formula>
    </cfRule>
  </conditionalFormatting>
  <printOptions headings="false" gridLines="false" gridLinesSet="true" horizontalCentered="false" verticalCentered="false"/>
  <pageMargins left="0.7" right="0.7" top="1.18125" bottom="1.1812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2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Startovka!B28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Startovka!C28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Startovka!D28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Startovka!A28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Startovka!E28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Výsledky!G28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xJ3Ks0MMwpTjviI+JPw9puSnTPcevnFwl8vZOfGkaT+HoLPvi+NhWQvubDqvWaJpxN4KsxQMKeIqLPMnO0eJMw==" saltValue="XpDHzHFCUbQTnVDUYvka3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Startovka!B29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Startovka!C29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Startovka!D29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Startovka!A29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Startovka!E29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Výsledky!G29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tzcSgKqE+r8hR2F+9lUNJD1xbD0B7/HEvoueJX4E5cHzr7Na8vXvWtxRFxsyEdZQV4TLeyihRltdCQX7Krfj5A==" saltValue="5EizMZFu/lJ7KIyl/jnp4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Startovka!B30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Startovka!C30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Startovka!D30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Startovka!A30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Startovka!E30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Výsledky!G30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k08jHmtkh46c8auKYV/8gFNjyE8+/Qk6Xsv9VrkiYco7fhizteVmY2Qvu/8U8a3WXaHCfkliDtzYKr2X3NPeGA==" saltValue="36b5hBCXp5AkLAmLI5WBf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Startovka!B31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Startovka!C31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Startovka!D31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Startovka!A31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Startovka!E31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Výsledky!G31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44UNCvA8J970+rnbWLrnNAlvivIxdD/ugS3zuvPGSQSr+O0omrqQtGudYIletv1jsP0zxI35MS3WiJC3w3sJ8A==" saltValue="mQl07cZUs041Ts6cfSSIC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Startovka!B32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Startovka!C32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Startovka!D32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Startovka!A32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Startovka!E32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Výsledky!G32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s4lhqAoBNivah899vftg6gDdtn4NUIQtZ0wYxFdApRw68SPmJRGFY0FXkYhhZS36vei6yuajLj9+PycBl2FA/w==" saltValue="bXP0LrJt89A7KigVg391Y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Startovka!B33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Startovka!C33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Startovka!D33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Startovka!A33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Startovka!E33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Výsledky!G33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ie2PuS2LXq52+dchMAGRm5JxGUULNJtqYKdGe0T/M7YrOEHZd3sJNQUAh577yZzfLDs+5YKfyFa5bUmoTUCLhA==" saltValue="3mh20HiCP+gLwOo/CTuQ5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9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Startovka!B34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Startovka!C34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Startovka!D34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Startovka!A34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Startovka!E34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Výsledky!G34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CYp0W8H9xoz89DCupP8hXIPL9WsKdbv0++ymbNwWGzKXzah2OxEWiZ2BbwB++VKn4/txf/D1lg4j8Q/3hCqfZw==" saltValue="mZeMnNW5mcNgB6nNstCfh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Startovka!B35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Startovka!C35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Startovka!D35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Startovka!A35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Startovka!E35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Výsledky!G35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7GQVPoS61weJGcGOGLJCmWUR0maIFLVDm4bX7ZRV3PDJvPuEFv43fdesR9IvF1VeqUC+ahjYVWThDCSp+lFwxg==" saltValue="kjBMqsYRUmZCjjszuec+6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Startovka!B36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Startovka!C36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Startovka!D36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Startovka!A36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Startovka!E36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Výsledky!G36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tyMsuZt5UrDyEXLfgKdTrZfNUZiXls3SzXYPtwlCn+wZUEllJlZ50xXQYQEAblMR3mgvwY+6WRfdCFwgoCK2Pw==" saltValue="fimRj5lD66uK4+wTqVAb9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Startovka!B37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Startovka!C37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Startovka!D37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Startovka!A37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Startovka!E37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Výsledky!G37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3nGUpG9sJqIkqzeTW+vPaQ9NuFuUaDQayn543yZhAMo/KHI3Bq8BoZBuHJKf7MQr8ek3SJRm1SFtJWQorZULjA==" saltValue="qxqBolRirx33T42x4A1ip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8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Startovka!B2</f>
        <v>Lenka Racková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Startovka!C2</f>
        <v>Grizzly Bear Magic Bond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Startovka!D2</f>
        <v>Border colie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Startovka!A2</f>
        <v>1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Startovka!E2</f>
        <v>OB-Z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Výsledky!G2</f>
        <v>3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10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30</v>
      </c>
      <c r="H18" s="94" t="n">
        <f aca="false">SUM(D18*F18)</f>
        <v>30</v>
      </c>
      <c r="I18" s="94" t="n">
        <f aca="false">SUM(((D18+E18)*F18)/2)</f>
        <v>15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do lehu nebo do sedu za chůze</v>
      </c>
      <c r="D19" s="96" t="n">
        <v>5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15</v>
      </c>
      <c r="H19" s="94" t="n">
        <f aca="false">SUM(D19*F19)</f>
        <v>15</v>
      </c>
      <c r="I19" s="94" t="n">
        <f aca="false">SUM(((D19+E19)*F19)/2)</f>
        <v>7.5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6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24</v>
      </c>
      <c r="H20" s="94" t="n">
        <f aca="false">SUM(D20*F20)</f>
        <v>24</v>
      </c>
      <c r="I20" s="94" t="n">
        <f aca="false">SUM(((D20+E20)*F20)/2)</f>
        <v>12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</v>
      </c>
      <c r="D21" s="96" t="n">
        <v>10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30</v>
      </c>
      <c r="H21" s="94" t="n">
        <f aca="false">SUM(D21*F21)</f>
        <v>30</v>
      </c>
      <c r="I21" s="94" t="n">
        <f aca="false">SUM(((D21+E21)*F21)/2)</f>
        <v>15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</v>
      </c>
      <c r="D22" s="96" t="n">
        <v>0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0</v>
      </c>
      <c r="H22" s="94" t="n">
        <f aca="false">SUM(D22*F22)</f>
        <v>0</v>
      </c>
      <c r="I22" s="94" t="n">
        <f aca="false">SUM(((D22+E22)*F22)/2)</f>
        <v>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7</v>
      </c>
      <c r="E23" s="91"/>
      <c r="F23" s="92" t="n">
        <f aca="false">IF(C13="OB-Z",Cviky!C8,IF(C13="OB1",Cviky!G8,IF(C13="OB2",Cviky!K8,IF(C13="OB3",Cviky!O8," "))))</f>
        <v>3</v>
      </c>
      <c r="G23" s="93" t="n">
        <f aca="false">IF(E17="není",H23,I23)</f>
        <v>21</v>
      </c>
      <c r="H23" s="94" t="n">
        <f aca="false">SUM(D23*F23)</f>
        <v>21</v>
      </c>
      <c r="I23" s="94" t="n">
        <f aca="false">SUM(((D23+E23)*F23)/2)</f>
        <v>10.5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kuželu a zpět</v>
      </c>
      <c r="D24" s="96" t="n">
        <v>8</v>
      </c>
      <c r="E24" s="91"/>
      <c r="F24" s="92" t="n">
        <f aca="false">IF(C13="OB-Z",Cviky!C9,IF(C13="OB1",Cviky!G9,IF(C13="OB2",Cviky!K9,IF(C13="OB3",Cviky!O9," "))))</f>
        <v>3</v>
      </c>
      <c r="G24" s="93" t="n">
        <f aca="false">IF(E17="není",H24,I24)</f>
        <v>24</v>
      </c>
      <c r="H24" s="94" t="n">
        <f aca="false">SUM(D24*F24)</f>
        <v>24</v>
      </c>
      <c r="I24" s="94" t="n">
        <f aca="false">SUM(((D24+E24)*F24)/2)</f>
        <v>12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Držení aportovací činky</v>
      </c>
      <c r="D25" s="96" t="n">
        <v>0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0</v>
      </c>
      <c r="H25" s="94" t="n">
        <f aca="false">SUM(D25*F25)</f>
        <v>0</v>
      </c>
      <c r="I25" s="94" t="n">
        <f aca="false">SUM(((D25+E25)*F25)/2)</f>
        <v>0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</v>
      </c>
      <c r="D26" s="96" t="n">
        <v>7</v>
      </c>
      <c r="E26" s="91"/>
      <c r="F26" s="92" t="n">
        <f aca="false">IF(C13="OB-Z",Cviky!C11,IF(C13="OB1",Cviky!G11,IF(C13="OB2",Cviky!K11,IF(C13="OB3",Cviky!O11," "))))</f>
        <v>4</v>
      </c>
      <c r="G26" s="93" t="n">
        <f aca="false">IF(E17="není",H26,I26)</f>
        <v>28</v>
      </c>
      <c r="H26" s="94" t="n">
        <f aca="false">SUM(D26*F26)</f>
        <v>28</v>
      </c>
      <c r="I26" s="94" t="n">
        <f aca="false">SUM(((D26+E26)*F26)/2)</f>
        <v>14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192</v>
      </c>
      <c r="E28" s="98"/>
      <c r="F28" s="98"/>
      <c r="G28" s="98"/>
      <c r="H28" s="94" t="n">
        <f aca="false">SUM(G18:G27)</f>
        <v>192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P3mT74eoDCRhtuAYdNhueXWKc6QTD27ThqOvxemh6zUHXBi+Nlf0PfgT5YQ8p7Yick3zMBoKu1d7IjtAaCr5NQ==" saltValue="WK0HIvTqEq7gKYpunh67v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Startovka!B38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Startovka!C38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Startovka!D38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Startovka!A38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Startovka!E38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Výsledky!G38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lsAR0kwSNouqKMFtLBU8HK8uemyvBGGjR8oNXVMMxySl0tRTNipnmqEgig1FMqMARx2sElXkcnBlnBMjd99W0Q==" saltValue="ifEq3LkSawbh91FiGyGQv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Startovka!B39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Startovka!C39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Startovka!D39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Startovka!A39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Startovka!E39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Výsledky!G39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CL7MFtBbBlZOxKu7x0BNoLNz5rZkgpvTSoVnuXVa/T1J+tdu2LSk2ukDLTIdMeM2QviKHbsTL66hTfNyOnBUhA==" saltValue="jOwFzPJTxh2RvI8QWBzZc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Startovka!B40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Startovka!C40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Startovka!D40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Startovka!A40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Startovka!E40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Výsledky!G40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h0+3vWZWWyFx/36zHZFeaMjJgCXldTdgPI3p8ojKGe3ttkZqmNKf7bNuK0MeLqmzHDMPMmUlUM0WaixsgXrQ5g==" saltValue="lL3znB2dS/APxlAe4vvyR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4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Startovka!B41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Startovka!C41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Startovka!D41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Startovka!A41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Startovka!E41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Výsledky!G41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/Zjni8/kGFrdeJ4P2xmTMY4VZFdLFH6QCfONSXEG8EmSLB/JDFfUMWkECKMkELsh4iICO09ksMlepaqFv/u9iA==" saltValue="2dIrFE3bxRuasYjFmmTRm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2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Startovka!B42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Startovka!C42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Startovka!D42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Startovka!A42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Startovka!E42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Výsledky!G42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hYnEx/jp8+2rlCMauPUySv+hDIUTO9a38O1OPad07UxK/Q84dSiuoeTrv7e/yniLmSk2l3Tw7Foi3EJWBygGdw==" saltValue="BCNWgTfy/0s+yAsydmByj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Startovka!B43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Startovka!C43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Startovka!D43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Startovka!A43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Startovka!E43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Výsledky!G43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woG23c7I2844DlZzF6hinw1vDluuXbTVml8fUgQ/I0oCYSX5MZ0krpxgTBx9291kCkl8cwhsLFrLUEwKzhA5TA==" saltValue="QDbd4/6ujk4qSsTroL3P+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Startovka!B44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Startovka!C44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Startovka!D44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Startovka!A44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Startovka!E44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Výsledky!G44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IAT47mg8nY1Kh7oyISfIpNLzbCnCKbomDLGBGnRNzQeB90IxXadaZVh48cuBhLjQp4t7x+yetrj0LKBInDC3pw==" saltValue="M6hAmrrf2y7GuUlf4gaNL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Startovka!B45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Startovka!C45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Startovka!D45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Startovka!A45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Startovka!E45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Výsledky!G45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B74K1pP0s44FdwCccOvu77JHv+ak+nJU8Thu450Xf/yjyACNFT6PVrS5m9yetNbqTWIqTawmWUDeAsA604JhpQ==" saltValue="U5QP3UPgFzZKUlRUL1LIc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Startovka!B46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Startovka!C46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Startovka!D46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Startovka!A46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Startovka!E46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Výsledky!G46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hvMYZslfHiXBVPrtes0giOj4oKEDJHdw5KpVT7kWXK44BF01dYlYPY6g1XZNoL4aiff5BaC9LN90sDZgII+F6g==" saltValue="mLFbvex+3er12AP0vmomd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Startovka!B47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Startovka!C47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Startovka!D47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Startovka!A47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Startovka!E47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Výsledky!G47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7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3EzxH9DCNnLOs9i7IWLMVZ6eIaE2OYouYNP/TA34od6LtIWzVCVtOXnyr859EID1HrK91+ZFmm+NmYfNjU3V1g==" saltValue="dlS0d44G5VZH8X1gJDXpX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Startovka!B3</f>
        <v>Jana Feranová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Startovka!C3</f>
        <v>Evelin Královská Manta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Startovka!D3</f>
        <v>Papillon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Startovka!A3</f>
        <v>2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Startovka!E3</f>
        <v>OB-Z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Výsledky!G3</f>
        <v>4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8.5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25.5</v>
      </c>
      <c r="H18" s="94" t="n">
        <f aca="false">SUM(D18*F18)</f>
        <v>25.5</v>
      </c>
      <c r="I18" s="94" t="n">
        <f aca="false">SUM(((D18+E18)*F18)/2)</f>
        <v>12.75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do lehu nebo do sedu za chůze</v>
      </c>
      <c r="D19" s="96" t="n">
        <v>7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21</v>
      </c>
      <c r="H19" s="94" t="n">
        <f aca="false">SUM(D19*F19)</f>
        <v>21</v>
      </c>
      <c r="I19" s="94" t="n">
        <f aca="false">SUM(((D19+E19)*F19)/2)</f>
        <v>10.5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8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32</v>
      </c>
      <c r="H20" s="94" t="n">
        <f aca="false">SUM(D20*F20)</f>
        <v>32</v>
      </c>
      <c r="I20" s="94" t="n">
        <f aca="false">SUM(((D20+E20)*F20)/2)</f>
        <v>16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</v>
      </c>
      <c r="D21" s="96" t="n">
        <v>10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30</v>
      </c>
      <c r="H21" s="94" t="n">
        <f aca="false">SUM(D21*F21)</f>
        <v>30</v>
      </c>
      <c r="I21" s="94" t="n">
        <f aca="false">SUM(((D21+E21)*F21)/2)</f>
        <v>15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</v>
      </c>
      <c r="D22" s="96" t="n">
        <v>0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0</v>
      </c>
      <c r="H22" s="94" t="n">
        <f aca="false">SUM(D22*F22)</f>
        <v>0</v>
      </c>
      <c r="I22" s="94" t="n">
        <f aca="false">SUM(((D22+E22)*F22)/2)</f>
        <v>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6</v>
      </c>
      <c r="E23" s="91"/>
      <c r="F23" s="92" t="n">
        <f aca="false">IF(C13="OB-Z",Cviky!C8,IF(C13="OB1",Cviky!G8,IF(C13="OB2",Cviky!K8,IF(C13="OB3",Cviky!O8," "))))</f>
        <v>3</v>
      </c>
      <c r="G23" s="93" t="n">
        <f aca="false">IF(E17="není",H23,I23)</f>
        <v>18</v>
      </c>
      <c r="H23" s="94" t="n">
        <f aca="false">SUM(D23*F23)</f>
        <v>18</v>
      </c>
      <c r="I23" s="94" t="n">
        <f aca="false">SUM(((D23+E23)*F23)/2)</f>
        <v>9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kuželu a zpět</v>
      </c>
      <c r="D24" s="96" t="n">
        <v>0</v>
      </c>
      <c r="E24" s="91"/>
      <c r="F24" s="92" t="n">
        <f aca="false">IF(C13="OB-Z",Cviky!C9,IF(C13="OB1",Cviky!G9,IF(C13="OB2",Cviky!K9,IF(C13="OB3",Cviky!O9," "))))</f>
        <v>3</v>
      </c>
      <c r="G24" s="93" t="n">
        <f aca="false">IF(E17="není",H24,I24)</f>
        <v>0</v>
      </c>
      <c r="H24" s="94" t="n">
        <f aca="false">SUM(D24*F24)</f>
        <v>0</v>
      </c>
      <c r="I24" s="94" t="n">
        <f aca="false">SUM(((D24+E24)*F24)/2)</f>
        <v>0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Držení aportovací činky</v>
      </c>
      <c r="D25" s="96" t="n">
        <v>0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0</v>
      </c>
      <c r="H25" s="94" t="n">
        <f aca="false">SUM(D25*F25)</f>
        <v>0</v>
      </c>
      <c r="I25" s="94" t="n">
        <f aca="false">SUM(((D25+E25)*F25)/2)</f>
        <v>0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</v>
      </c>
      <c r="D26" s="96" t="n">
        <v>7</v>
      </c>
      <c r="E26" s="91"/>
      <c r="F26" s="92" t="n">
        <f aca="false">IF(C13="OB-Z",Cviky!C11,IF(C13="OB1",Cviky!G11,IF(C13="OB2",Cviky!K11,IF(C13="OB3",Cviky!O11," "))))</f>
        <v>4</v>
      </c>
      <c r="G26" s="93" t="n">
        <f aca="false">IF(E17="není",H26,I26)</f>
        <v>28</v>
      </c>
      <c r="H26" s="94" t="n">
        <f aca="false">SUM(D26*F26)</f>
        <v>28</v>
      </c>
      <c r="I26" s="94" t="n">
        <f aca="false">SUM(((D26+E26)*F26)/2)</f>
        <v>14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174.5</v>
      </c>
      <c r="E28" s="98"/>
      <c r="F28" s="98"/>
      <c r="G28" s="98"/>
      <c r="H28" s="94" t="n">
        <f aca="false">SUM(G18:G27)</f>
        <v>174.5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Nehodnocen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NsAISHs7ai4mEn73F1Izo9KT8i7u/s/BpYar0hjG8z4iI44lhXPCPlj87BKQ8UqzQ9PfoHFro5PI9WIObs/2xg==" saltValue="r3ENihsk96jCrrWi6RNyc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Startovka!B48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Startovka!C48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Startovka!D48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Startovka!A48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Startovka!E48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Výsledky!G48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3Hu3vAUz8Lc2AiwlxhGemVpJFZoAb9O3BcZtg5sppeo/3rSO2dYWcmfUEKqqun8RUbGTI0+eUGCefhLF4OULIQ==" saltValue="k2VkPlsOs5ZHhk9EnFsZ9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Startovka!B49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Startovka!C49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Startovka!D49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Startovka!A49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Startovka!E49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Výsledky!G49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dafSfOa9+ywsBjevXpF7XNDWPdpz4E108zF0oXZF4chSmkvTSAXKMwleIyhFUz3fGqIBCVvp+uFm9GwtuInWaw==" saltValue="b2mrMUgUt1kwnafmjyL3j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Startovka!B50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Startovka!C50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Startovka!D50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Startovka!A50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Startovka!E50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Výsledky!G50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OljsNj1GzRrykG2YnbrlGzW4zHxVO5l4HdNDTHXF37dVGkBxJpMauMM6KCDfpOXngUX8bxcc1mY70ofHIQP//Q==" saltValue="MrjnScxZw6qC3GPIwNqzmw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2" colorId="64" zoomScale="100" zoomScaleNormal="100" zoomScalePageLayoutView="100" workbookViewId="0">
      <selection pane="topLeft" activeCell="C14" activeCellId="0" sqref="C14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n">
        <f aca="false">D17</f>
        <v>0</v>
      </c>
      <c r="D6" s="74" t="n">
        <f aca="false">IF(E17="není"," ",E17)</f>
        <v>0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n">
        <f aca="false">IF(E17="není"," ",IF(C13="OB-Z",Startovka!K8,IF(C13="OB1",Startovka!K12,IF(C13="OB2",Startovka!K16,IF(C13="OB3",Startovka!K20)))))</f>
        <v>0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n">
        <f aca="false">Startovka!B51</f>
        <v>0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n">
        <f aca="false">Startovka!C51</f>
        <v>0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n">
        <f aca="false">Startovka!D51</f>
        <v>0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Startovka!A51</f>
        <v>0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n">
        <f aca="false">Startovka!E51</f>
        <v>0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str">
        <f aca="false">Výsledky!G51</f>
        <v>neurčeno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25.5" hidden="false" customHeight="true" outlineLevel="0" collapsed="false">
      <c r="A17" s="76"/>
      <c r="B17" s="85"/>
      <c r="C17" s="85"/>
      <c r="D17" s="86" t="n">
        <f aca="false">IF(C13="OB-Z",Startovka!I7,IF(C13="OB1",Startovka!I11,IF(C13="OB2",Startovka!I15,IF(C13="OB3",Startovka!I19))))</f>
        <v>0</v>
      </c>
      <c r="E17" s="86" t="n">
        <f aca="false">IF(C13="OB-Z",Startovka!K7,IF(C13="OB1",Startovka!K11,IF(C13="OB2",Startovka!K15,IF(C13="OB3",Startovka!K19))))</f>
        <v>0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 </v>
      </c>
      <c r="D18" s="90"/>
      <c r="E18" s="91"/>
      <c r="F18" s="92" t="str">
        <f aca="false">IF(C13="OB-Z",Cviky!C3,IF(C13="OB1",Cviky!G3,IF(C13="OB2",Cviky!K3,IF(C13="OB3",Cviky!O3," "))))</f>
        <v> </v>
      </c>
      <c r="G18" s="93" t="e">
        <f aca="false">IF(E17="není",H18,I18)</f>
        <v>#VALUE!</v>
      </c>
      <c r="H18" s="94" t="e">
        <f aca="false">SUM(D18*F18)</f>
        <v>#VALUE!</v>
      </c>
      <c r="I18" s="94" t="e">
        <f aca="false">SUM(((D18+E18)*F18)/2)</f>
        <v>#VALUE!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 </v>
      </c>
      <c r="D19" s="96"/>
      <c r="E19" s="91"/>
      <c r="F19" s="92" t="str">
        <f aca="false">IF(C13="OB-Z",Cviky!C4,IF(C13="OB1",Cviky!G4,IF(C13="OB2",Cviky!K4,IF(C13="OB3",Cviky!O4," "))))</f>
        <v> </v>
      </c>
      <c r="G19" s="93" t="e">
        <f aca="false">IF(E17="není",H19,I19)</f>
        <v>#VALUE!</v>
      </c>
      <c r="H19" s="94" t="e">
        <f aca="false">SUM(D19*F19)</f>
        <v>#VALUE!</v>
      </c>
      <c r="I19" s="94" t="e">
        <f aca="false">SUM(((D19+E19)*F19)/2)</f>
        <v>#VALUE!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 </v>
      </c>
      <c r="D20" s="96"/>
      <c r="E20" s="91"/>
      <c r="F20" s="92" t="str">
        <f aca="false">IF(C13="OB-Z",Cviky!C5,IF(C13="OB1",Cviky!G5,IF(C13="OB2",Cviky!K5,IF(C13="OB3",Cviky!O5," "))))</f>
        <v> </v>
      </c>
      <c r="G20" s="93" t="e">
        <f aca="false">IF(E17="není",H20,I20)</f>
        <v>#VALUE!</v>
      </c>
      <c r="H20" s="94" t="e">
        <f aca="false">SUM(D20*F20)</f>
        <v>#VALUE!</v>
      </c>
      <c r="I20" s="94" t="e">
        <f aca="false">SUM(((D20+E20)*F20)/2)</f>
        <v>#VALUE!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 </v>
      </c>
      <c r="D21" s="96"/>
      <c r="E21" s="91"/>
      <c r="F21" s="92" t="str">
        <f aca="false">IF(C13="OB-Z",Cviky!C6,IF(C13="OB1",Cviky!G6,IF(C13="OB2",Cviky!K6,IF(C13="OB3",Cviky!O6," "))))</f>
        <v> </v>
      </c>
      <c r="G21" s="93" t="e">
        <f aca="false">IF(E17="není",H21,I21)</f>
        <v>#VALUE!</v>
      </c>
      <c r="H21" s="94" t="e">
        <f aca="false">SUM(D21*F21)</f>
        <v>#VALUE!</v>
      </c>
      <c r="I21" s="94" t="e">
        <f aca="false">SUM(((D21+E21)*F21)/2)</f>
        <v>#VALUE!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 </v>
      </c>
      <c r="D22" s="96"/>
      <c r="E22" s="91"/>
      <c r="F22" s="92" t="str">
        <f aca="false">IF(C13="OB-Z",Cviky!C7,IF(C13="OB1",Cviky!G7,IF(C13="OB2",Cviky!K7,IF(C13="OB3",Cviky!O7," "))))</f>
        <v> </v>
      </c>
      <c r="G22" s="93" t="e">
        <f aca="false">IF(E17="není",H22,I22)</f>
        <v>#VALUE!</v>
      </c>
      <c r="H22" s="94" t="e">
        <f aca="false">SUM(D22*F22)</f>
        <v>#VALUE!</v>
      </c>
      <c r="I22" s="94" t="e">
        <f aca="false">SUM(((D22+E22)*F22)/2)</f>
        <v>#VALUE!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 </v>
      </c>
      <c r="D23" s="96"/>
      <c r="E23" s="91"/>
      <c r="F23" s="92" t="str">
        <f aca="false">IF(C13="OB-Z",Cviky!C8,IF(C13="OB1",Cviky!G8,IF(C13="OB2",Cviky!K8,IF(C13="OB3",Cviky!O8," "))))</f>
        <v> </v>
      </c>
      <c r="G23" s="93" t="e">
        <f aca="false">IF(E17="není",H23,I23)</f>
        <v>#VALUE!</v>
      </c>
      <c r="H23" s="94" t="e">
        <f aca="false">SUM(D23*F23)</f>
        <v>#VALUE!</v>
      </c>
      <c r="I23" s="94" t="e">
        <f aca="false">SUM(((D23+E23)*F23)/2)</f>
        <v>#VALUE!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 </v>
      </c>
      <c r="D24" s="96"/>
      <c r="E24" s="91"/>
      <c r="F24" s="92" t="str">
        <f aca="false">IF(C13="OB-Z",Cviky!C9,IF(C13="OB1",Cviky!G9,IF(C13="OB2",Cviky!K9,IF(C13="OB3",Cviky!O9," "))))</f>
        <v> </v>
      </c>
      <c r="G24" s="93" t="e">
        <f aca="false">IF(E17="není",H24,I24)</f>
        <v>#VALUE!</v>
      </c>
      <c r="H24" s="94" t="e">
        <f aca="false">SUM(D24*F24)</f>
        <v>#VALUE!</v>
      </c>
      <c r="I24" s="94" t="e">
        <f aca="false">SUM(((D24+E24)*F24)/2)</f>
        <v>#VALUE!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 </v>
      </c>
      <c r="D25" s="96"/>
      <c r="E25" s="91"/>
      <c r="F25" s="92" t="str">
        <f aca="false">IF(C13="OB-Z",Cviky!C10,IF(C13="OB1",Cviky!G10,IF(C13="OB2",Cviky!K10,IF(C13="OB3",Cviky!O10," "))))</f>
        <v> </v>
      </c>
      <c r="G25" s="93" t="e">
        <f aca="false">IF(E17="není",H25,I25)</f>
        <v>#VALUE!</v>
      </c>
      <c r="H25" s="94" t="e">
        <f aca="false">SUM(D25*F25)</f>
        <v>#VALUE!</v>
      </c>
      <c r="I25" s="94" t="e">
        <f aca="false">SUM(((D25+E25)*F25)/2)</f>
        <v>#VALUE!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 </v>
      </c>
      <c r="D26" s="96"/>
      <c r="E26" s="91"/>
      <c r="F26" s="92" t="str">
        <f aca="false">IF(C13="OB-Z",Cviky!C11,IF(C13="OB1",Cviky!G11,IF(C13="OB2",Cviky!K11,IF(C13="OB3",Cviky!O11," "))))</f>
        <v> </v>
      </c>
      <c r="G26" s="93" t="e">
        <f aca="false">IF(E17="není",H26,I26)</f>
        <v>#VALUE!</v>
      </c>
      <c r="H26" s="94" t="e">
        <f aca="false">SUM(D26*F26)</f>
        <v>#VALUE!</v>
      </c>
      <c r="I26" s="94" t="e">
        <f aca="false">SUM(((D26+E26)*F26)/2)</f>
        <v>#VALUE!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str">
        <f aca="false">IF(C13="OB-Z",Cviky!C12,IF(C13="OB1",Cviky!G12,IF(C13="OB2",Cviky!K12,IF(C13="OB3",Cviky!O12," "))))</f>
        <v> </v>
      </c>
      <c r="G27" s="93" t="e">
        <f aca="false">IF(E17="není",H27,I27)</f>
        <v>#VALUE!</v>
      </c>
      <c r="H27" s="94" t="e">
        <f aca="false">SUM(D27*F27)</f>
        <v>#VALUE!</v>
      </c>
      <c r="I27" s="94" t="e">
        <f aca="false">SUM(((D27+E27)*F27)/2)</f>
        <v>#VALUE!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e">
        <f aca="false">IF(G13="ano","0",IF(G14="ano",H28-20,SUM(G18:G27)))</f>
        <v>#VALUE!</v>
      </c>
      <c r="E28" s="98"/>
      <c r="F28" s="98"/>
      <c r="G28" s="98"/>
      <c r="H28" s="94" t="e">
        <f aca="false">SUM(G18:G27)</f>
        <v>#VALUE!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e">
        <f aca="false">IF(G13="ano","Diskvalifikace",IF(Startovka!F2="N","Nenastoupil",IF(D28&gt;=256,"Výborně",IF(D28&gt;=224,"Velmi dobře",IF(D28&gt;=192,"Dobře",IF(D28&lt;=191.9,"Nehodnocen"," "))))))</f>
        <v>#VALUE!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YHBhgtm+dlzzHBRr2ajCnK1rX4DIoLUEnVwDZJ4aBlaKjOFsF3dh5RcRSKnMHeCbEbwqy7eju92xvzGHZZhB8A==" saltValue="/ydUUPoOvikvsskmt1b1g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Startovka!B4</f>
        <v>Jitka Freibauerová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Startovka!C4</f>
        <v>Divine Essence Infinity Love Staff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Startovka!D4</f>
        <v>SBT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Startovka!A4</f>
        <v>3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Startovka!E4</f>
        <v>OB-Z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Výsledky!G4</f>
        <v>2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10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30</v>
      </c>
      <c r="H18" s="94" t="n">
        <f aca="false">SUM(D18*F18)</f>
        <v>30</v>
      </c>
      <c r="I18" s="94" t="n">
        <f aca="false">SUM(((D18+E18)*F18)/2)</f>
        <v>15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do lehu nebo do sedu za chůze</v>
      </c>
      <c r="D19" s="96" t="n">
        <v>0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0</v>
      </c>
      <c r="H19" s="94" t="n">
        <f aca="false">SUM(D19*F19)</f>
        <v>0</v>
      </c>
      <c r="I19" s="94" t="n">
        <f aca="false">SUM(((D19+E19)*F19)/2)</f>
        <v>0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6.5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26</v>
      </c>
      <c r="H20" s="94" t="n">
        <f aca="false">SUM(D20*F20)</f>
        <v>26</v>
      </c>
      <c r="I20" s="94" t="n">
        <f aca="false">SUM(((D20+E20)*F20)/2)</f>
        <v>13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</v>
      </c>
      <c r="D21" s="96" t="n">
        <v>10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30</v>
      </c>
      <c r="H21" s="94" t="n">
        <f aca="false">SUM(D21*F21)</f>
        <v>30</v>
      </c>
      <c r="I21" s="94" t="n">
        <f aca="false">SUM(((D21+E21)*F21)/2)</f>
        <v>15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</v>
      </c>
      <c r="D22" s="96" t="n">
        <v>8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24</v>
      </c>
      <c r="H22" s="94" t="n">
        <f aca="false">SUM(D22*F22)</f>
        <v>24</v>
      </c>
      <c r="I22" s="94" t="n">
        <f aca="false">SUM(((D22+E22)*F22)/2)</f>
        <v>12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10</v>
      </c>
      <c r="E23" s="91"/>
      <c r="F23" s="92" t="n">
        <f aca="false">IF(C13="OB-Z",Cviky!C8,IF(C13="OB1",Cviky!G8,IF(C13="OB2",Cviky!K8,IF(C13="OB3",Cviky!O8," "))))</f>
        <v>3</v>
      </c>
      <c r="G23" s="93" t="n">
        <f aca="false">IF(E17="není",H23,I23)</f>
        <v>30</v>
      </c>
      <c r="H23" s="94" t="n">
        <f aca="false">SUM(D23*F23)</f>
        <v>30</v>
      </c>
      <c r="I23" s="94" t="n">
        <f aca="false">SUM(((D23+E23)*F23)/2)</f>
        <v>15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kuželu a zpět</v>
      </c>
      <c r="D24" s="96" t="n">
        <v>10</v>
      </c>
      <c r="E24" s="91"/>
      <c r="F24" s="92" t="n">
        <f aca="false">IF(C13="OB-Z",Cviky!C9,IF(C13="OB1",Cviky!G9,IF(C13="OB2",Cviky!K9,IF(C13="OB3",Cviky!O9," "))))</f>
        <v>3</v>
      </c>
      <c r="G24" s="93" t="n">
        <f aca="false">IF(E17="není",H24,I24)</f>
        <v>30</v>
      </c>
      <c r="H24" s="94" t="n">
        <f aca="false">SUM(D24*F24)</f>
        <v>30</v>
      </c>
      <c r="I24" s="94" t="n">
        <f aca="false">SUM(((D24+E24)*F24)/2)</f>
        <v>15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Držení aportovací činky</v>
      </c>
      <c r="D25" s="96" t="n">
        <v>9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36</v>
      </c>
      <c r="H25" s="94" t="n">
        <f aca="false">SUM(D25*F25)</f>
        <v>36</v>
      </c>
      <c r="I25" s="94" t="n">
        <f aca="false">SUM(((D25+E25)*F25)/2)</f>
        <v>18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</v>
      </c>
      <c r="D26" s="96" t="n">
        <v>9</v>
      </c>
      <c r="E26" s="91"/>
      <c r="F26" s="92" t="n">
        <f aca="false">IF(C13="OB-Z",Cviky!C11,IF(C13="OB1",Cviky!G11,IF(C13="OB2",Cviky!K11,IF(C13="OB3",Cviky!O11," "))))</f>
        <v>4</v>
      </c>
      <c r="G26" s="93" t="n">
        <f aca="false">IF(E17="není",H26,I26)</f>
        <v>36</v>
      </c>
      <c r="H26" s="94" t="n">
        <f aca="false">SUM(D26*F26)</f>
        <v>36</v>
      </c>
      <c r="I26" s="94" t="n">
        <f aca="false">SUM(((D26+E26)*F26)/2)</f>
        <v>18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262</v>
      </c>
      <c r="E28" s="98"/>
      <c r="F28" s="98"/>
      <c r="G28" s="98"/>
      <c r="H28" s="94" t="n">
        <f aca="false">SUM(G18:G27)</f>
        <v>262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Výborně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M7AaGfvQkcMK4ZjC1TwlawCFcIX7zo4i/grQeNGy4b3HcU8teYvwDNMPSWh/2cda23QGJvc1U7o/Rtu/wPGdgg==" saltValue="ytbZcV+UrH2Czvpi60o/i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E18" activeCellId="0" sqref="E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str">
        <f aca="false">IF(C13="OB-Z",Startovka!I8,IF(C13="OB1",Startovka!I9,IF(C13="OB2",Startovka!I16,IF(C13="OB3",Startovka!I20))))</f>
        <v>Alexandra Křivohlavá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Startovka!B5</f>
        <v>Michaela Sibova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Startovka!C5</f>
        <v>Eros De Alphaville Bohemia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Startovka!D5</f>
        <v>Belgicky ovčák / Malinois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Startovka!A5</f>
        <v>4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Startovka!E5</f>
        <v>OB-Z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Výsledky!G5</f>
        <v>1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8.5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25.5</v>
      </c>
      <c r="H18" s="94" t="n">
        <f aca="false">SUM(D18*F18)</f>
        <v>25.5</v>
      </c>
      <c r="I18" s="94" t="n">
        <f aca="false">SUM(((D18+E18)*F18)/2)</f>
        <v>12.75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do lehu nebo do sedu za chůze</v>
      </c>
      <c r="D19" s="96" t="n">
        <v>10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30</v>
      </c>
      <c r="H19" s="94" t="n">
        <f aca="false">SUM(D19*F19)</f>
        <v>30</v>
      </c>
      <c r="I19" s="94" t="n">
        <f aca="false">SUM(((D19+E19)*F19)/2)</f>
        <v>15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7.5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30</v>
      </c>
      <c r="H20" s="94" t="n">
        <f aca="false">SUM(D20*F20)</f>
        <v>30</v>
      </c>
      <c r="I20" s="94" t="n">
        <f aca="false">SUM(((D20+E20)*F20)/2)</f>
        <v>15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</v>
      </c>
      <c r="D21" s="96" t="n">
        <v>10</v>
      </c>
      <c r="E21" s="91"/>
      <c r="F21" s="92" t="n">
        <f aca="false">IF(C13="OB-Z",Cviky!C6,IF(C13="OB1",Cviky!G6,IF(C13="OB2",Cviky!K6,IF(C13="OB3",Cviky!O6," "))))</f>
        <v>3</v>
      </c>
      <c r="G21" s="93" t="n">
        <f aca="false">IF(E17="není",H21,I21)</f>
        <v>30</v>
      </c>
      <c r="H21" s="94" t="n">
        <f aca="false">SUM(D21*F21)</f>
        <v>30</v>
      </c>
      <c r="I21" s="94" t="n">
        <f aca="false">SUM(((D21+E21)*F21)/2)</f>
        <v>15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</v>
      </c>
      <c r="D22" s="96" t="n">
        <v>10</v>
      </c>
      <c r="E22" s="91"/>
      <c r="F22" s="92" t="n">
        <f aca="false">IF(C13="OB-Z",Cviky!C7,IF(C13="OB1",Cviky!G7,IF(C13="OB2",Cviky!K7,IF(C13="OB3",Cviky!O7," "))))</f>
        <v>3</v>
      </c>
      <c r="G22" s="93" t="n">
        <f aca="false">IF(E17="není",H22,I22)</f>
        <v>30</v>
      </c>
      <c r="H22" s="94" t="n">
        <f aca="false">SUM(D22*F22)</f>
        <v>30</v>
      </c>
      <c r="I22" s="94" t="n">
        <f aca="false">SUM(((D22+E22)*F22)/2)</f>
        <v>15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10</v>
      </c>
      <c r="E23" s="91"/>
      <c r="F23" s="92" t="n">
        <f aca="false">IF(C13="OB-Z",Cviky!C8,IF(C13="OB1",Cviky!G8,IF(C13="OB2",Cviky!K8,IF(C13="OB3",Cviky!O8," "))))</f>
        <v>3</v>
      </c>
      <c r="G23" s="93" t="n">
        <f aca="false">IF(E17="není",H23,I23)</f>
        <v>30</v>
      </c>
      <c r="H23" s="94" t="n">
        <f aca="false">SUM(D23*F23)</f>
        <v>30</v>
      </c>
      <c r="I23" s="94" t="n">
        <f aca="false">SUM(((D23+E23)*F23)/2)</f>
        <v>15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kuželu a zpět</v>
      </c>
      <c r="D24" s="96" t="n">
        <v>10</v>
      </c>
      <c r="E24" s="91"/>
      <c r="F24" s="92" t="n">
        <f aca="false">IF(C13="OB-Z",Cviky!C9,IF(C13="OB1",Cviky!G9,IF(C13="OB2",Cviky!K9,IF(C13="OB3",Cviky!O9," "))))</f>
        <v>3</v>
      </c>
      <c r="G24" s="93" t="n">
        <f aca="false">IF(E17="není",H24,I24)</f>
        <v>30</v>
      </c>
      <c r="H24" s="94" t="n">
        <f aca="false">SUM(D24*F24)</f>
        <v>30</v>
      </c>
      <c r="I24" s="94" t="n">
        <f aca="false">SUM(((D24+E24)*F24)/2)</f>
        <v>15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Držení aportovací činky</v>
      </c>
      <c r="D25" s="96" t="n">
        <v>9.5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38</v>
      </c>
      <c r="H25" s="94" t="n">
        <f aca="false">SUM(D25*F25)</f>
        <v>38</v>
      </c>
      <c r="I25" s="94" t="n">
        <f aca="false">SUM(((D25+E25)*F25)/2)</f>
        <v>19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Přivolání</v>
      </c>
      <c r="D26" s="96" t="n">
        <v>9.5</v>
      </c>
      <c r="E26" s="91"/>
      <c r="F26" s="92" t="n">
        <f aca="false">IF(C13="OB-Z",Cviky!C11,IF(C13="OB1",Cviky!G11,IF(C13="OB2",Cviky!K11,IF(C13="OB3",Cviky!O11," "))))</f>
        <v>4</v>
      </c>
      <c r="G26" s="93" t="n">
        <f aca="false">IF(E17="není",H26,I26)</f>
        <v>38</v>
      </c>
      <c r="H26" s="94" t="n">
        <f aca="false">SUM(D26*F26)</f>
        <v>38</v>
      </c>
      <c r="I26" s="94" t="n">
        <f aca="false">SUM(((D26+E26)*F26)/2)</f>
        <v>19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Celkový dojem</v>
      </c>
      <c r="D27" s="96" t="n">
        <v>10</v>
      </c>
      <c r="E27" s="91"/>
      <c r="F27" s="92" t="n">
        <f aca="false">IF(C13="OB-Z",Cviky!C12,IF(C13="OB1",Cviky!G12,IF(C13="OB2",Cviky!K12,IF(C13="OB3",Cviky!O12," "))))</f>
        <v>2</v>
      </c>
      <c r="G27" s="93" t="n">
        <f aca="false">IF(E17="není",H27,I27)</f>
        <v>20</v>
      </c>
      <c r="H27" s="94" t="n">
        <f aca="false">SUM(D27*F27)</f>
        <v>20</v>
      </c>
      <c r="I27" s="94" t="n">
        <f aca="false">SUM(((D27+E27)*F27)/2)</f>
        <v>10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301.5</v>
      </c>
      <c r="E28" s="98"/>
      <c r="F28" s="98"/>
      <c r="G28" s="98"/>
      <c r="H28" s="94" t="n">
        <f aca="false">SUM(G18:G27)</f>
        <v>301.5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Výborně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RDC3z2iAtA0aqm7q5+a889u+Jodgr6Hak6wSYziqlDpdBTSq3JWimKqXUXT1sZCXtpO0dwSr13wXhx3udrmwZA==" saltValue="vBx8gbIX8+e//1h8JzhmDg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D18" activeCellId="0" sqref="D18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Startovka!B6</f>
        <v>Kristýna Jäger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Startovka!C6</f>
        <v>Dixey Abalio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Startovka!D6</f>
        <v>NO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Startovka!A6</f>
        <v>5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Startovka!E6</f>
        <v>OB1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Výsledky!G6</f>
        <v>6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/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0</v>
      </c>
      <c r="H18" s="94" t="n">
        <f aca="false">SUM(D18*F18)</f>
        <v>0</v>
      </c>
      <c r="I18" s="94" t="n">
        <f aca="false">SUM(((D18+E18)*F18)/2)</f>
        <v>0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</v>
      </c>
      <c r="D19" s="96"/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0</v>
      </c>
      <c r="H19" s="94" t="n">
        <f aca="false">SUM(D19*F19)</f>
        <v>0</v>
      </c>
      <c r="I19" s="94" t="n">
        <f aca="false">SUM(((D19+E19)*F19)/2)</f>
        <v>0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/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0</v>
      </c>
      <c r="H20" s="94" t="n">
        <f aca="false">SUM(D20*F20)</f>
        <v>0</v>
      </c>
      <c r="I20" s="94" t="n">
        <f aca="false">SUM(((D20+E20)*F20)/2)</f>
        <v>0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 a aport činky</v>
      </c>
      <c r="D21" s="96"/>
      <c r="E21" s="91"/>
      <c r="F21" s="92" t="n">
        <f aca="false">IF(C13="OB-Z",Cviky!C6,IF(C13="OB1",Cviky!G6,IF(C13="OB2",Cviky!K6,IF(C13="OB3",Cviky!O6," "))))</f>
        <v>4</v>
      </c>
      <c r="G21" s="93" t="n">
        <f aca="false">IF(E17="není",H21,I21)</f>
        <v>0</v>
      </c>
      <c r="H21" s="94" t="n">
        <f aca="false">SUM(D21*F21)</f>
        <v>0</v>
      </c>
      <c r="I21" s="94" t="n">
        <f aca="false">SUM(((D21+E21)*F21)/2)</f>
        <v>0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 a položení</v>
      </c>
      <c r="D22" s="96"/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0</v>
      </c>
      <c r="H22" s="94" t="n">
        <f aca="false">SUM(D22*F22)</f>
        <v>0</v>
      </c>
      <c r="I22" s="94" t="n">
        <f aca="false">SUM(((D22+E22)*F22)/2)</f>
        <v>0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/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0</v>
      </c>
      <c r="H23" s="94" t="n">
        <f aca="false">SUM(D23*F23)</f>
        <v>0</v>
      </c>
      <c r="I23" s="94" t="n">
        <f aca="false">SUM(((D23+E23)*F23)/2)</f>
        <v>0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skupiny kuželů/barelu a zpět</v>
      </c>
      <c r="D24" s="96"/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0</v>
      </c>
      <c r="H24" s="94" t="n">
        <f aca="false">SUM(D24*F24)</f>
        <v>0</v>
      </c>
      <c r="I24" s="94" t="n">
        <f aca="false">SUM(((D24+E24)*F24)/2)</f>
        <v>0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Přivolání</v>
      </c>
      <c r="D25" s="96"/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0</v>
      </c>
      <c r="H25" s="94" t="n">
        <f aca="false">SUM(D25*F25)</f>
        <v>0</v>
      </c>
      <c r="I25" s="94" t="n">
        <f aca="false">SUM(((D25+E25)*F25)/2)</f>
        <v>0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Celkový dojem</v>
      </c>
      <c r="D26" s="96"/>
      <c r="E26" s="91"/>
      <c r="F26" s="92" t="n">
        <f aca="false">IF(C13="OB-Z",Cviky!C11,IF(C13="OB1",Cviky!G11,IF(C13="OB2",Cviky!K11,IF(C13="OB3",Cviky!O11," "))))</f>
        <v>2</v>
      </c>
      <c r="G26" s="93" t="n">
        <f aca="false">IF(E17="není",H26,I26)</f>
        <v>0</v>
      </c>
      <c r="H26" s="94" t="n">
        <f aca="false">SUM(D26*F26)</f>
        <v>0</v>
      </c>
      <c r="I26" s="94" t="n">
        <f aca="false">SUM(((D26+E26)*F26)/2)</f>
        <v>0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n">
        <f aca="false">IF(C13="OB-Z",Cviky!C12,IF(C13="OB1",Cviky!G12,IF(C13="OB2",Cviky!K12,IF(C13="OB3",Cviky!O12," "))))</f>
        <v>0</v>
      </c>
      <c r="G27" s="93" t="n">
        <f aca="false">IF(E17="není",H27,I27)</f>
        <v>0</v>
      </c>
      <c r="H27" s="94" t="n">
        <f aca="false">SUM(D27*F27)</f>
        <v>0</v>
      </c>
      <c r="I27" s="94" t="n">
        <f aca="false">SUM(((D27+E27)*F27)/2)</f>
        <v>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0</v>
      </c>
      <c r="E28" s="98"/>
      <c r="F28" s="98"/>
      <c r="G28" s="98"/>
      <c r="H28" s="94" t="n">
        <f aca="false">SUM(G18:G27)</f>
        <v>0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Nehodnocen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+4x0OEc0SJ6mWIKVFnvExzGjxOO/fVhJEmWrZYHbyXYALKIwChA/kq4PMakPA/4qgsQCPJOj3cu2OwvXWTNjXg==" saltValue="YQUFiRywOsavMhUCiyGsOA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K3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D27" activeCellId="0" sqref="D27"/>
    </sheetView>
  </sheetViews>
  <sheetFormatPr defaultColWidth="8.109375" defaultRowHeight="14.4" zeroHeight="false" outlineLevelRow="0" outlineLevelCol="0"/>
  <cols>
    <col collapsed="false" customWidth="true" hidden="false" outlineLevel="0" max="1" min="1" style="1" width="13.2"/>
    <col collapsed="false" customWidth="true" hidden="false" outlineLevel="0" max="2" min="2" style="1" width="6.69"/>
    <col collapsed="false" customWidth="true" hidden="false" outlineLevel="0" max="3" min="3" style="1" width="62.7"/>
    <col collapsed="false" customWidth="true" hidden="false" outlineLevel="0" max="5" min="4" style="1" width="14.6"/>
    <col collapsed="false" customWidth="true" hidden="false" outlineLevel="0" max="6" min="6" style="1" width="5.4"/>
    <col collapsed="false" customWidth="true" hidden="false" outlineLevel="0" max="7" min="7" style="1" width="16"/>
    <col collapsed="false" customWidth="true" hidden="false" outlineLevel="0" max="8" min="8" style="1" width="6.9"/>
    <col collapsed="false" customWidth="true" hidden="false" outlineLevel="0" max="9" min="9" style="1" width="7.7"/>
    <col collapsed="false" customWidth="false" hidden="false" outlineLevel="0" max="1024" min="10" style="1" width="8.11"/>
  </cols>
  <sheetData>
    <row r="1" customFormat="false" ht="21" hidden="false" customHeight="false" outlineLevel="0" collapsed="false">
      <c r="A1" s="66" t="s">
        <v>121</v>
      </c>
      <c r="B1" s="66"/>
      <c r="C1" s="66"/>
      <c r="D1" s="66"/>
      <c r="E1" s="66"/>
      <c r="F1" s="66"/>
      <c r="G1" s="66"/>
      <c r="H1" s="67"/>
    </row>
    <row r="2" customFormat="false" ht="129.75" hidden="false" customHeight="true" outlineLevel="0" collapsed="false">
      <c r="A2" s="68"/>
      <c r="B2" s="68"/>
      <c r="C2" s="68"/>
      <c r="D2" s="68"/>
      <c r="E2" s="68"/>
      <c r="F2" s="68"/>
      <c r="G2" s="68"/>
      <c r="H2" s="67"/>
    </row>
    <row r="3" customFormat="false" ht="15.6" hidden="false" customHeight="false" outlineLevel="0" collapsed="false">
      <c r="A3" s="69" t="s">
        <v>122</v>
      </c>
      <c r="B3" s="69"/>
      <c r="C3" s="70" t="str">
        <f aca="false">Startovka!I2</f>
        <v>Alexandra Křivohlavá</v>
      </c>
      <c r="D3" s="70"/>
      <c r="E3" s="70"/>
      <c r="F3" s="70"/>
      <c r="G3" s="70"/>
    </row>
    <row r="4" customFormat="false" ht="15.6" hidden="false" customHeight="false" outlineLevel="0" collapsed="false">
      <c r="A4" s="69" t="s">
        <v>123</v>
      </c>
      <c r="B4" s="69"/>
      <c r="C4" s="70" t="str">
        <f aca="false">Startovka!I3</f>
        <v>Letní zkoušky Praha Kateřinky</v>
      </c>
      <c r="D4" s="70"/>
      <c r="E4" s="70"/>
      <c r="F4" s="70"/>
      <c r="G4" s="70"/>
    </row>
    <row r="5" customFormat="false" ht="15.6" hidden="false" customHeight="false" outlineLevel="0" collapsed="false">
      <c r="A5" s="69" t="s">
        <v>124</v>
      </c>
      <c r="B5" s="69"/>
      <c r="C5" s="71" t="str">
        <f aca="false">Startovka!I4</f>
        <v>16.9.2023</v>
      </c>
      <c r="D5" s="71"/>
      <c r="E5" s="71"/>
      <c r="F5" s="71"/>
      <c r="G5" s="71"/>
      <c r="H5" s="72"/>
    </row>
    <row r="6" customFormat="false" ht="15.6" hidden="false" customHeight="false" outlineLevel="0" collapsed="false">
      <c r="A6" s="69" t="s">
        <v>125</v>
      </c>
      <c r="B6" s="69"/>
      <c r="C6" s="73" t="str">
        <f aca="false">D17</f>
        <v>Petra Štolová</v>
      </c>
      <c r="D6" s="74" t="str">
        <f aca="false">IF(E17="není"," ",E17)</f>
        <v> </v>
      </c>
      <c r="E6" s="74"/>
      <c r="F6" s="74"/>
      <c r="G6" s="74"/>
      <c r="H6" s="68"/>
      <c r="I6" s="68"/>
      <c r="J6" s="68"/>
      <c r="K6" s="68"/>
    </row>
    <row r="7" customFormat="false" ht="15.6" hidden="false" customHeight="false" outlineLevel="0" collapsed="false">
      <c r="A7" s="69" t="s">
        <v>126</v>
      </c>
      <c r="B7" s="69"/>
      <c r="C7" s="73" t="n">
        <f aca="false">IF(C13="OB-Z",Startovka!I8,IF(C13="OB1",Startovka!I9,IF(C13="OB2",Startovka!I16,IF(C13="OB3",Startovka!I20))))</f>
        <v>0</v>
      </c>
      <c r="D7" s="74" t="str">
        <f aca="false">IF(E17="není"," ",IF(C13="OB-Z",Startovka!K8,IF(C13="OB1",Startovka!K12,IF(C13="OB2",Startovka!K16,IF(C13="OB3",Startovka!K20)))))</f>
        <v> </v>
      </c>
      <c r="E7" s="74"/>
      <c r="F7" s="74"/>
      <c r="G7" s="74"/>
    </row>
    <row r="8" customFormat="false" ht="15.6" hidden="false" customHeight="false" outlineLevel="0" collapsed="false">
      <c r="A8" s="69"/>
      <c r="B8" s="75"/>
      <c r="C8" s="76"/>
      <c r="D8" s="76"/>
      <c r="E8" s="76"/>
      <c r="F8" s="76"/>
      <c r="G8" s="76"/>
    </row>
    <row r="9" customFormat="false" ht="20.1" hidden="false" customHeight="true" outlineLevel="0" collapsed="false">
      <c r="A9" s="77" t="s">
        <v>127</v>
      </c>
      <c r="B9" s="77"/>
      <c r="C9" s="74" t="str">
        <f aca="false">Startovka!B7</f>
        <v>Pavla Peřinová</v>
      </c>
      <c r="D9" s="78" t="s">
        <v>128</v>
      </c>
      <c r="E9" s="78"/>
      <c r="F9" s="78"/>
      <c r="G9" s="78"/>
    </row>
    <row r="10" customFormat="false" ht="20.1" hidden="false" customHeight="true" outlineLevel="0" collapsed="false">
      <c r="A10" s="77" t="s">
        <v>129</v>
      </c>
      <c r="B10" s="77"/>
      <c r="C10" s="74" t="str">
        <f aca="false">Startovka!C7</f>
        <v>Anton Junior Swiss Friendly Dog</v>
      </c>
      <c r="D10" s="79" t="s">
        <v>130</v>
      </c>
      <c r="E10" s="79"/>
      <c r="F10" s="79"/>
      <c r="G10" s="79"/>
    </row>
    <row r="11" customFormat="false" ht="20.1" hidden="false" customHeight="true" outlineLevel="0" collapsed="false">
      <c r="A11" s="77" t="s">
        <v>131</v>
      </c>
      <c r="B11" s="77"/>
      <c r="C11" s="74" t="str">
        <f aca="false">Startovka!D7</f>
        <v>entlebušský salašnický pes</v>
      </c>
      <c r="D11" s="79"/>
      <c r="E11" s="79"/>
      <c r="F11" s="79"/>
      <c r="G11" s="79"/>
    </row>
    <row r="12" customFormat="false" ht="20.1" hidden="false" customHeight="true" outlineLevel="0" collapsed="false">
      <c r="A12" s="77" t="s">
        <v>132</v>
      </c>
      <c r="B12" s="77"/>
      <c r="C12" s="74" t="n">
        <f aca="false">Startovka!A7</f>
        <v>6</v>
      </c>
      <c r="D12" s="79"/>
      <c r="E12" s="79"/>
      <c r="F12" s="79"/>
      <c r="G12" s="79"/>
    </row>
    <row r="13" customFormat="false" ht="20.1" hidden="false" customHeight="true" outlineLevel="0" collapsed="false">
      <c r="A13" s="77" t="s">
        <v>133</v>
      </c>
      <c r="B13" s="77"/>
      <c r="C13" s="74" t="str">
        <f aca="false">Startovka!E7</f>
        <v>OB1</v>
      </c>
      <c r="D13" s="80" t="s">
        <v>134</v>
      </c>
      <c r="E13" s="80"/>
      <c r="F13" s="80"/>
      <c r="G13" s="81"/>
    </row>
    <row r="14" customFormat="false" ht="20.1" hidden="false" customHeight="true" outlineLevel="0" collapsed="false">
      <c r="A14" s="77" t="s">
        <v>135</v>
      </c>
      <c r="B14" s="77"/>
      <c r="C14" s="74" t="n">
        <f aca="false">Výsledky!G7</f>
        <v>2</v>
      </c>
      <c r="D14" s="80" t="str">
        <f aca="false">IF(C13="OB3","Žlutá karta"," ")</f>
        <v> </v>
      </c>
      <c r="E14" s="80"/>
      <c r="F14" s="80"/>
      <c r="G14" s="81"/>
    </row>
    <row r="15" customFormat="false" ht="14.4" hidden="false" customHeight="false" outlineLevel="0" collapsed="false">
      <c r="A15" s="76"/>
      <c r="B15" s="76"/>
      <c r="C15" s="76"/>
      <c r="D15" s="76"/>
      <c r="E15" s="76"/>
      <c r="F15" s="76"/>
      <c r="G15" s="76"/>
    </row>
    <row r="16" customFormat="false" ht="46.8" hidden="false" customHeight="false" outlineLevel="0" collapsed="false">
      <c r="A16" s="76"/>
      <c r="B16" s="82" t="s">
        <v>84</v>
      </c>
      <c r="C16" s="82" t="s">
        <v>85</v>
      </c>
      <c r="D16" s="83" t="s">
        <v>136</v>
      </c>
      <c r="E16" s="82" t="s">
        <v>137</v>
      </c>
      <c r="F16" s="84" t="s">
        <v>86</v>
      </c>
      <c r="G16" s="82" t="s">
        <v>138</v>
      </c>
    </row>
    <row r="17" customFormat="false" ht="15.6" hidden="false" customHeight="false" outlineLevel="0" collapsed="false">
      <c r="A17" s="76"/>
      <c r="B17" s="85"/>
      <c r="C17" s="85"/>
      <c r="D17" s="86" t="str">
        <f aca="false">IF(C13="OB-Z",Startovka!I7,IF(C13="OB1",Startovka!I11,IF(C13="OB2",Startovka!I15,IF(C13="OB3",Startovka!I19))))</f>
        <v>Petra Štolová</v>
      </c>
      <c r="E17" s="86" t="str">
        <f aca="false">IF(C13="OB-Z",Startovka!K7,IF(C13="OB1",Startovka!K11,IF(C13="OB2",Startovka!K15,IF(C13="OB3",Startovka!K19))))</f>
        <v>není</v>
      </c>
      <c r="F17" s="87"/>
      <c r="G17" s="85"/>
    </row>
    <row r="18" customFormat="false" ht="15.6" hidden="false" customHeight="false" outlineLevel="0" collapsed="false">
      <c r="A18" s="76"/>
      <c r="B18" s="88" t="n">
        <v>1</v>
      </c>
      <c r="C18" s="89" t="str">
        <f aca="false">IF(C13="OB-Z",Cviky!B3,IF(C13="OB1",Cviky!F3,IF(C13="OB2",Cviky!J3,IF(C13="OB3",Cviky!N3," "))))</f>
        <v>Odložení vsedě ve skupině</v>
      </c>
      <c r="D18" s="90" t="n">
        <v>10</v>
      </c>
      <c r="E18" s="91"/>
      <c r="F18" s="92" t="n">
        <f aca="false">IF(C13="OB-Z",Cviky!C3,IF(C13="OB1",Cviky!G3,IF(C13="OB2",Cviky!K3,IF(C13="OB3",Cviky!O3," "))))</f>
        <v>3</v>
      </c>
      <c r="G18" s="93" t="n">
        <f aca="false">IF(E17="není",H18,I18)</f>
        <v>30</v>
      </c>
      <c r="H18" s="94" t="n">
        <f aca="false">SUM(D18*F18)</f>
        <v>30</v>
      </c>
      <c r="I18" s="94" t="n">
        <f aca="false">SUM(((D18+E18)*F18)/2)</f>
        <v>15</v>
      </c>
    </row>
    <row r="19" customFormat="false" ht="15.6" hidden="false" customHeight="false" outlineLevel="0" collapsed="false">
      <c r="A19" s="76"/>
      <c r="B19" s="95" t="n">
        <v>2</v>
      </c>
      <c r="C19" s="89" t="str">
        <f aca="false">IF(C13="OB-Z",Cviky!B4,IF(C13="OB1",Cviky!F4,IF(C13="OB2",Cviky!J4,IF(C13="OB3",Cviky!N4," "))))</f>
        <v>Odložení za pochodu</v>
      </c>
      <c r="D19" s="96" t="n">
        <v>0</v>
      </c>
      <c r="E19" s="91"/>
      <c r="F19" s="92" t="n">
        <f aca="false">IF(C13="OB-Z",Cviky!C4,IF(C13="OB1",Cviky!G4,IF(C13="OB2",Cviky!K4,IF(C13="OB3",Cviky!O4," "))))</f>
        <v>3</v>
      </c>
      <c r="G19" s="93" t="n">
        <f aca="false">IF(E17="není",H19,I19)</f>
        <v>0</v>
      </c>
      <c r="H19" s="94" t="n">
        <f aca="false">SUM(D19*F19)</f>
        <v>0</v>
      </c>
      <c r="I19" s="94" t="n">
        <f aca="false">SUM(((D19+E19)*F19)/2)</f>
        <v>0</v>
      </c>
    </row>
    <row r="20" customFormat="false" ht="15.6" hidden="false" customHeight="false" outlineLevel="0" collapsed="false">
      <c r="A20" s="76"/>
      <c r="B20" s="95" t="n">
        <v>3</v>
      </c>
      <c r="C20" s="89" t="str">
        <f aca="false">IF(C13="OB-Z",Cviky!B5,IF(C13="OB1",Cviky!F5,IF(C13="OB2",Cviky!J5,IF(C13="OB3",Cviky!N5," "))))</f>
        <v>Ovladatelnost na dálku</v>
      </c>
      <c r="D20" s="96" t="n">
        <v>7.5</v>
      </c>
      <c r="E20" s="91"/>
      <c r="F20" s="92" t="n">
        <f aca="false">IF(C13="OB-Z",Cviky!C5,IF(C13="OB1",Cviky!G5,IF(C13="OB2",Cviky!K5,IF(C13="OB3",Cviky!O5," "))))</f>
        <v>4</v>
      </c>
      <c r="G20" s="93" t="n">
        <f aca="false">IF(E17="není",H20,I20)</f>
        <v>30</v>
      </c>
      <c r="H20" s="94" t="n">
        <f aca="false">SUM(D20*F20)</f>
        <v>30</v>
      </c>
      <c r="I20" s="94" t="n">
        <f aca="false">SUM(((D20+E20)*F20)/2)</f>
        <v>15</v>
      </c>
    </row>
    <row r="21" customFormat="false" ht="15.6" hidden="false" customHeight="false" outlineLevel="0" collapsed="false">
      <c r="A21" s="76"/>
      <c r="B21" s="95" t="n">
        <v>4</v>
      </c>
      <c r="C21" s="89" t="str">
        <f aca="false">IF(C13="OB-Z",Cviky!B6,IF(C13="OB1",Cviky!F6,IF(C13="OB2",Cviky!J6,IF(C13="OB3",Cviky!N6," "))))</f>
        <v>Skok přes překážku a aport činky</v>
      </c>
      <c r="D21" s="96" t="n">
        <v>9</v>
      </c>
      <c r="E21" s="91"/>
      <c r="F21" s="92" t="n">
        <f aca="false">IF(C13="OB-Z",Cviky!C6,IF(C13="OB1",Cviky!G6,IF(C13="OB2",Cviky!K6,IF(C13="OB3",Cviky!O6," "))))</f>
        <v>4</v>
      </c>
      <c r="G21" s="93" t="n">
        <f aca="false">IF(E17="není",H21,I21)</f>
        <v>36</v>
      </c>
      <c r="H21" s="94" t="n">
        <f aca="false">SUM(D21*F21)</f>
        <v>36</v>
      </c>
      <c r="I21" s="94" t="n">
        <f aca="false">SUM(((D21+E21)*F21)/2)</f>
        <v>18</v>
      </c>
    </row>
    <row r="22" customFormat="false" ht="15.6" hidden="false" customHeight="false" outlineLevel="0" collapsed="false">
      <c r="A22" s="76"/>
      <c r="B22" s="95" t="n">
        <v>5</v>
      </c>
      <c r="C22" s="89" t="str">
        <f aca="false">IF(C13="OB-Z",Cviky!B7,IF(C13="OB1",Cviky!F7,IF(C13="OB2",Cviky!J7,IF(C13="OB3",Cviky!N7," "))))</f>
        <v>Vyslání do čtverce a položení</v>
      </c>
      <c r="D22" s="96" t="n">
        <v>9</v>
      </c>
      <c r="E22" s="91"/>
      <c r="F22" s="92" t="n">
        <f aca="false">IF(C13="OB-Z",Cviky!C7,IF(C13="OB1",Cviky!G7,IF(C13="OB2",Cviky!K7,IF(C13="OB3",Cviky!O7," "))))</f>
        <v>4</v>
      </c>
      <c r="G22" s="93" t="n">
        <f aca="false">IF(E17="není",H22,I22)</f>
        <v>36</v>
      </c>
      <c r="H22" s="94" t="n">
        <f aca="false">SUM(D22*F22)</f>
        <v>36</v>
      </c>
      <c r="I22" s="94" t="n">
        <f aca="false">SUM(((D22+E22)*F22)/2)</f>
        <v>18</v>
      </c>
    </row>
    <row r="23" customFormat="false" ht="15.6" hidden="false" customHeight="false" outlineLevel="0" collapsed="false">
      <c r="A23" s="76"/>
      <c r="B23" s="95" t="n">
        <v>6</v>
      </c>
      <c r="C23" s="89" t="str">
        <f aca="false">IF(C13="OB-Z",Cviky!B8,IF(C13="OB1",Cviky!F8,IF(C13="OB2",Cviky!J8,IF(C13="OB3",Cviky!N8," "))))</f>
        <v>Chůze u nohy</v>
      </c>
      <c r="D23" s="96" t="n">
        <v>8.5</v>
      </c>
      <c r="E23" s="91"/>
      <c r="F23" s="92" t="n">
        <f aca="false">IF(C13="OB-Z",Cviky!C8,IF(C13="OB1",Cviky!G8,IF(C13="OB2",Cviky!K8,IF(C13="OB3",Cviky!O8," "))))</f>
        <v>4</v>
      </c>
      <c r="G23" s="93" t="n">
        <f aca="false">IF(E17="není",H23,I23)</f>
        <v>34</v>
      </c>
      <c r="H23" s="94" t="n">
        <f aca="false">SUM(D23*F23)</f>
        <v>34</v>
      </c>
      <c r="I23" s="94" t="n">
        <f aca="false">SUM(((D23+E23)*F23)/2)</f>
        <v>17</v>
      </c>
    </row>
    <row r="24" customFormat="false" ht="15.6" hidden="false" customHeight="false" outlineLevel="0" collapsed="false">
      <c r="A24" s="76"/>
      <c r="B24" s="95" t="n">
        <v>7</v>
      </c>
      <c r="C24" s="89" t="str">
        <f aca="false">IF(C13="OB-Z",Cviky!B9,IF(C13="OB1",Cviky!F9,IF(C13="OB2",Cviky!J9,IF(C13="OB3",Cviky!N9," "))))</f>
        <v>Vyslání okolo skupiny kuželů/barelu a zpět</v>
      </c>
      <c r="D24" s="96" t="n">
        <v>8</v>
      </c>
      <c r="E24" s="91"/>
      <c r="F24" s="92" t="n">
        <f aca="false">IF(C13="OB-Z",Cviky!C9,IF(C13="OB1",Cviky!G9,IF(C13="OB2",Cviky!K9,IF(C13="OB3",Cviky!O9," "))))</f>
        <v>4</v>
      </c>
      <c r="G24" s="93" t="n">
        <f aca="false">IF(E17="není",H24,I24)</f>
        <v>32</v>
      </c>
      <c r="H24" s="94" t="n">
        <f aca="false">SUM(D24*F24)</f>
        <v>32</v>
      </c>
      <c r="I24" s="94" t="n">
        <f aca="false">SUM(((D24+E24)*F24)/2)</f>
        <v>16</v>
      </c>
    </row>
    <row r="25" customFormat="false" ht="15.6" hidden="false" customHeight="false" outlineLevel="0" collapsed="false">
      <c r="A25" s="76"/>
      <c r="B25" s="95" t="n">
        <v>8</v>
      </c>
      <c r="C25" s="89" t="str">
        <f aca="false">IF(C13="OB-Z",Cviky!B10,IF(C13="OB1",Cviky!F10,IF(C13="OB2",Cviky!J10,IF(C13="OB3",Cviky!N10," "))))</f>
        <v>Přivolání</v>
      </c>
      <c r="D25" s="96" t="n">
        <v>8</v>
      </c>
      <c r="E25" s="91"/>
      <c r="F25" s="92" t="n">
        <f aca="false">IF(C13="OB-Z",Cviky!C10,IF(C13="OB1",Cviky!G10,IF(C13="OB2",Cviky!K10,IF(C13="OB3",Cviky!O10," "))))</f>
        <v>4</v>
      </c>
      <c r="G25" s="93" t="n">
        <f aca="false">IF(E17="není",H25,I25)</f>
        <v>32</v>
      </c>
      <c r="H25" s="94" t="n">
        <f aca="false">SUM(D25*F25)</f>
        <v>32</v>
      </c>
      <c r="I25" s="94" t="n">
        <f aca="false">SUM(((D25+E25)*F25)/2)</f>
        <v>16</v>
      </c>
    </row>
    <row r="26" customFormat="false" ht="15.6" hidden="false" customHeight="false" outlineLevel="0" collapsed="false">
      <c r="A26" s="76"/>
      <c r="B26" s="95" t="n">
        <v>9</v>
      </c>
      <c r="C26" s="89" t="str">
        <f aca="false">IF(C13="OB-Z",Cviky!B11,IF(C13="OB1",Cviky!F11,IF(C13="OB2",Cviky!J11,IF(C13="OB3",Cviky!N11," "))))</f>
        <v>Celkový dojem</v>
      </c>
      <c r="D26" s="96" t="n">
        <v>10</v>
      </c>
      <c r="E26" s="91"/>
      <c r="F26" s="92" t="n">
        <f aca="false">IF(C13="OB-Z",Cviky!C11,IF(C13="OB1",Cviky!G11,IF(C13="OB2",Cviky!K11,IF(C13="OB3",Cviky!O11," "))))</f>
        <v>2</v>
      </c>
      <c r="G26" s="93" t="n">
        <f aca="false">IF(E17="není",H26,I26)</f>
        <v>20</v>
      </c>
      <c r="H26" s="94" t="n">
        <f aca="false">SUM(D26*F26)</f>
        <v>20</v>
      </c>
      <c r="I26" s="94" t="n">
        <f aca="false">SUM(((D26+E26)*F26)/2)</f>
        <v>10</v>
      </c>
    </row>
    <row r="27" customFormat="false" ht="15.6" hidden="false" customHeight="false" outlineLevel="0" collapsed="false">
      <c r="A27" s="76"/>
      <c r="B27" s="95" t="n">
        <v>10</v>
      </c>
      <c r="C27" s="89" t="str">
        <f aca="false">IF(C13="OB-Z",Cviky!B12,IF(C13="OB2",Cviky!J12,IF(C13="OB3",Cviky!N12," ")))</f>
        <v> </v>
      </c>
      <c r="D27" s="96"/>
      <c r="E27" s="91"/>
      <c r="F27" s="92" t="n">
        <f aca="false">IF(C13="OB-Z",Cviky!C12,IF(C13="OB1",Cviky!G12,IF(C13="OB2",Cviky!K12,IF(C13="OB3",Cviky!O12," "))))</f>
        <v>0</v>
      </c>
      <c r="G27" s="93" t="n">
        <f aca="false">IF(E17="není",H27,I27)</f>
        <v>0</v>
      </c>
      <c r="H27" s="94" t="n">
        <f aca="false">SUM(D27*F27)</f>
        <v>0</v>
      </c>
      <c r="I27" s="94" t="n">
        <f aca="false">SUM(((D27+E27)*F27)/2)</f>
        <v>0</v>
      </c>
    </row>
    <row r="28" customFormat="false" ht="15.6" hidden="false" customHeight="false" outlineLevel="0" collapsed="false">
      <c r="A28" s="76"/>
      <c r="B28" s="97" t="s">
        <v>139</v>
      </c>
      <c r="C28" s="97"/>
      <c r="D28" s="98" t="n">
        <f aca="false">IF(G13="ano","0",IF(G14="ano",H28-20,SUM(G18:G27)))</f>
        <v>250</v>
      </c>
      <c r="E28" s="98"/>
      <c r="F28" s="98"/>
      <c r="G28" s="98"/>
      <c r="H28" s="94" t="n">
        <f aca="false">SUM(G18:G27)</f>
        <v>250</v>
      </c>
      <c r="I28" s="94"/>
    </row>
    <row r="29" customFormat="false" ht="15.6" hidden="false" customHeight="false" outlineLevel="0" collapsed="false">
      <c r="A29" s="76"/>
      <c r="B29" s="97" t="s">
        <v>140</v>
      </c>
      <c r="C29" s="97"/>
      <c r="D29" s="99" t="str">
        <f aca="false">IF(G13="ano","Diskvalifikace",IF(Startovka!F2="N","Nenastoupil",IF(D28&gt;=256,"Výborně",IF(D28&gt;=224,"Velmi dobře",IF(D28&gt;=192,"Dobře",IF(D28&lt;=191.9,"Nehodnocen"," "))))))</f>
        <v>Velmi dobře</v>
      </c>
      <c r="E29" s="99"/>
      <c r="F29" s="99"/>
      <c r="G29" s="99"/>
    </row>
    <row r="30" customFormat="false" ht="14.4" hidden="false" customHeight="false" outlineLevel="0" collapsed="false">
      <c r="A30" s="76"/>
      <c r="B30" s="76"/>
      <c r="C30" s="76"/>
      <c r="D30" s="76"/>
      <c r="E30" s="76"/>
      <c r="F30" s="76"/>
      <c r="G30" s="76"/>
    </row>
    <row r="31" customFormat="false" ht="14.4" hidden="false" customHeight="false" outlineLevel="0" collapsed="false">
      <c r="A31" s="76"/>
      <c r="B31" s="76"/>
      <c r="C31" s="76"/>
      <c r="D31" s="76"/>
      <c r="E31" s="76"/>
      <c r="F31" s="76"/>
      <c r="G31" s="76"/>
    </row>
    <row r="32" customFormat="false" ht="14.4" hidden="false" customHeight="false" outlineLevel="0" collapsed="false">
      <c r="A32" s="76"/>
      <c r="B32" s="76"/>
      <c r="C32" s="76"/>
      <c r="D32" s="76"/>
      <c r="E32" s="76"/>
      <c r="F32" s="76"/>
      <c r="G32" s="76"/>
    </row>
    <row r="33" customFormat="false" ht="14.4" hidden="false" customHeight="false" outlineLevel="0" collapsed="false">
      <c r="A33" s="76"/>
      <c r="B33" s="76"/>
      <c r="C33" s="76"/>
      <c r="D33" s="76"/>
      <c r="E33" s="76"/>
      <c r="F33" s="76"/>
      <c r="G33" s="76"/>
    </row>
    <row r="34" customFormat="false" ht="14.4" hidden="false" customHeight="false" outlineLevel="0" collapsed="false">
      <c r="A34" s="76"/>
      <c r="B34" s="76"/>
      <c r="C34" s="76"/>
      <c r="D34" s="76"/>
      <c r="E34" s="76"/>
      <c r="F34" s="76"/>
      <c r="G34" s="76"/>
    </row>
    <row r="35" customFormat="false" ht="14.4" hidden="false" customHeight="false" outlineLevel="0" collapsed="false">
      <c r="A35" s="76"/>
      <c r="B35" s="76"/>
      <c r="C35" s="76"/>
      <c r="D35" s="76"/>
      <c r="E35" s="76"/>
      <c r="F35" s="76"/>
      <c r="G35" s="76"/>
    </row>
    <row r="36" customFormat="false" ht="14.4" hidden="false" customHeight="false" outlineLevel="0" collapsed="false">
      <c r="A36" s="76"/>
      <c r="B36" s="76"/>
      <c r="C36" s="76"/>
      <c r="D36" s="76"/>
      <c r="E36" s="76"/>
      <c r="F36" s="76"/>
      <c r="G36" s="76"/>
    </row>
  </sheetData>
  <sheetProtection algorithmName="SHA-512" hashValue="/a4PJIWom8sj7SzKEAnasJMgc7af4FPND3doGCQauQQPTuXcfEQ/YXBUqpOSKd16B2zgkA/QI3CCnJZvDMeWlQ==" saltValue="Lhsy1e5TMfxClUwyQpOuTQ==" spinCount="100000" sheet="true" objects="true" scenarios="true"/>
  <mergeCells count="22">
    <mergeCell ref="A1:G1"/>
    <mergeCell ref="A2:G2"/>
    <mergeCell ref="C3:G3"/>
    <mergeCell ref="C4:G4"/>
    <mergeCell ref="C5:G5"/>
    <mergeCell ref="D6:G6"/>
    <mergeCell ref="H6:K6"/>
    <mergeCell ref="D7:G7"/>
    <mergeCell ref="A9:B9"/>
    <mergeCell ref="D9:G9"/>
    <mergeCell ref="A10:B10"/>
    <mergeCell ref="D10:G12"/>
    <mergeCell ref="A11:B11"/>
    <mergeCell ref="A12:B12"/>
    <mergeCell ref="A13:B13"/>
    <mergeCell ref="D13:F13"/>
    <mergeCell ref="A14:B14"/>
    <mergeCell ref="D14:F14"/>
    <mergeCell ref="B28:C28"/>
    <mergeCell ref="D28:G28"/>
    <mergeCell ref="B29:C29"/>
    <mergeCell ref="D29:G29"/>
  </mergeCells>
  <printOptions headings="false" gridLines="false" gridLinesSet="true" horizontalCentered="false" verticalCentered="false"/>
  <pageMargins left="0.118055555555556" right="0.118055555555556" top="0.196527777777778" bottom="0.196527777777778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139</TotalTime>
  <Application>LibreOffice/6.4.2.2$Windows_X86_64 LibreOffice_project/4e471d8c02c9c90f512f7f9ead8875b57fcb1ec3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2020-01-31T23:26:18Z</dcterms:created>
  <dc:creator>Lukáš Jánský</dc:creator>
  <dc:description/>
  <dc:language>cs-CZ</dc:language>
  <cp:lastModifiedBy/>
  <cp:lastPrinted>2022-02-05T09:03:23Z</cp:lastPrinted>
  <dcterms:modified xsi:type="dcterms:W3CDTF">2023-09-17T09:49:18Z</dcterms:modified>
  <cp:revision>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