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ista\Desktop\"/>
    </mc:Choice>
  </mc:AlternateContent>
  <workbookProtection workbookAlgorithmName="SHA-512" workbookHashValue="yKXOi3I1i+4sDRwn5g32ryaUSq037JGFpX6NvUlClSnjsNEzP3hHBYiNx4kyEOJy5Ts/AA0Jfes6/GEiQiuyQw==" workbookSaltValue="a61qUQOw4727FPmbXWSUFQ==" workbookSpinCount="100000" lockStructure="1"/>
  <bookViews>
    <workbookView xWindow="-108" yWindow="-108" windowWidth="23256" windowHeight="12456" tabRatio="756" activeTab="2"/>
  </bookViews>
  <sheets>
    <sheet name="Startovka" sheetId="1" r:id="rId1"/>
    <sheet name="Cviky" sheetId="2" r:id="rId2"/>
    <sheet name="Výsledky" sheetId="3" r:id="rId3"/>
    <sheet name="1" sheetId="4" r:id="rId4"/>
    <sheet name="2" sheetId="5" r:id="rId5"/>
    <sheet name="3" sheetId="6" r:id="rId6"/>
    <sheet name="4" sheetId="7" r:id="rId7"/>
    <sheet name="5" sheetId="8" r:id="rId8"/>
    <sheet name="6" sheetId="9" r:id="rId9"/>
    <sheet name="7" sheetId="10" r:id="rId10"/>
    <sheet name="8" sheetId="11" r:id="rId11"/>
    <sheet name="9" sheetId="12" r:id="rId12"/>
    <sheet name="10" sheetId="13" r:id="rId13"/>
    <sheet name="11" sheetId="14" r:id="rId14"/>
    <sheet name="12" sheetId="15" r:id="rId15"/>
    <sheet name="13" sheetId="16" r:id="rId16"/>
    <sheet name="14" sheetId="17" r:id="rId17"/>
    <sheet name="15" sheetId="18" r:id="rId18"/>
    <sheet name="16" sheetId="19" r:id="rId19"/>
    <sheet name="17" sheetId="20" r:id="rId20"/>
    <sheet name="18" sheetId="21" r:id="rId21"/>
    <sheet name="19" sheetId="22" r:id="rId22"/>
    <sheet name="20" sheetId="23" r:id="rId23"/>
    <sheet name="21" sheetId="24" r:id="rId24"/>
    <sheet name="22" sheetId="25" r:id="rId25"/>
    <sheet name="23" sheetId="26" r:id="rId26"/>
    <sheet name="24" sheetId="27" r:id="rId27"/>
    <sheet name="25" sheetId="28" r:id="rId28"/>
    <sheet name="26" sheetId="29" r:id="rId29"/>
    <sheet name="27" sheetId="30" r:id="rId30"/>
    <sheet name="28" sheetId="31" r:id="rId31"/>
    <sheet name="29" sheetId="32" r:id="rId32"/>
    <sheet name="30" sheetId="33" r:id="rId33"/>
    <sheet name="31" sheetId="34" r:id="rId34"/>
    <sheet name="32" sheetId="35" r:id="rId35"/>
    <sheet name="33" sheetId="36" r:id="rId36"/>
    <sheet name="34" sheetId="37" r:id="rId37"/>
    <sheet name="35" sheetId="38" r:id="rId38"/>
    <sheet name="36" sheetId="39" r:id="rId39"/>
    <sheet name="37" sheetId="40" r:id="rId40"/>
    <sheet name="38" sheetId="41" r:id="rId41"/>
    <sheet name="39" sheetId="42" r:id="rId42"/>
    <sheet name="40" sheetId="43" r:id="rId43"/>
    <sheet name="41" sheetId="44" r:id="rId44"/>
    <sheet name="42" sheetId="45" r:id="rId45"/>
    <sheet name="43" sheetId="46" r:id="rId46"/>
    <sheet name="44" sheetId="47" r:id="rId47"/>
    <sheet name="45" sheetId="48" r:id="rId48"/>
    <sheet name="46" sheetId="49" r:id="rId49"/>
    <sheet name="47" sheetId="50" r:id="rId50"/>
    <sheet name="48" sheetId="51" r:id="rId51"/>
    <sheet name="49" sheetId="52" r:id="rId52"/>
    <sheet name="50" sheetId="53" r:id="rId53"/>
  </sheets>
  <definedNames>
    <definedName name="_xlnm._FilterDatabase" localSheetId="1" hidden="1">Cviky!$E$2:$G$12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3" l="1"/>
  <c r="C7" i="52"/>
  <c r="C7" i="51"/>
  <c r="C7" i="50"/>
  <c r="C7" i="49"/>
  <c r="C7" i="48"/>
  <c r="C7" i="47"/>
  <c r="C7" i="46"/>
  <c r="C7" i="45"/>
  <c r="C7" i="44"/>
  <c r="C7" i="43"/>
  <c r="C7" i="42"/>
  <c r="C7" i="41"/>
  <c r="C7" i="40"/>
  <c r="C7" i="39"/>
  <c r="C7" i="38"/>
  <c r="C7" i="37"/>
  <c r="C7" i="36"/>
  <c r="C7" i="35"/>
  <c r="C7" i="34"/>
  <c r="C7" i="33"/>
  <c r="C7" i="32"/>
  <c r="C7" i="31"/>
  <c r="C7" i="30"/>
  <c r="C7" i="29"/>
  <c r="C7" i="28"/>
  <c r="C7" i="27"/>
  <c r="C7" i="26"/>
  <c r="C7" i="25"/>
  <c r="C7" i="24"/>
  <c r="C7" i="23"/>
  <c r="C7" i="22"/>
  <c r="C7" i="21"/>
  <c r="C7" i="20"/>
  <c r="C7" i="19"/>
  <c r="C7" i="18"/>
  <c r="C7" i="17"/>
  <c r="C7" i="16"/>
  <c r="C7" i="15"/>
  <c r="C7" i="14"/>
  <c r="C7" i="13"/>
  <c r="C7" i="12"/>
  <c r="C7" i="11"/>
  <c r="C7" i="10"/>
  <c r="G8" i="3" l="1"/>
  <c r="C14" i="10" s="1"/>
  <c r="G9" i="3"/>
  <c r="C14" i="11" s="1"/>
  <c r="G10" i="3"/>
  <c r="C14" i="12" s="1"/>
  <c r="G11" i="3"/>
  <c r="C14" i="13" s="1"/>
  <c r="G12" i="3"/>
  <c r="C14" i="14" s="1"/>
  <c r="G13" i="3"/>
  <c r="C14" i="15" s="1"/>
  <c r="G14" i="3"/>
  <c r="C14" i="16" s="1"/>
  <c r="G15" i="3"/>
  <c r="C14" i="17" s="1"/>
  <c r="G16" i="3"/>
  <c r="C14" i="18" s="1"/>
  <c r="G17" i="3"/>
  <c r="C14" i="19" s="1"/>
  <c r="G18" i="3"/>
  <c r="C14" i="20" s="1"/>
  <c r="G19" i="3"/>
  <c r="C14" i="21" s="1"/>
  <c r="G20" i="3"/>
  <c r="C14" i="22" s="1"/>
  <c r="G21" i="3"/>
  <c r="C14" i="23" s="1"/>
  <c r="G22" i="3"/>
  <c r="C14" i="24" s="1"/>
  <c r="G23" i="3"/>
  <c r="C14" i="25" s="1"/>
  <c r="G24" i="3"/>
  <c r="C14" i="26" s="1"/>
  <c r="G25" i="3"/>
  <c r="C14" i="27" s="1"/>
  <c r="G26" i="3"/>
  <c r="C14" i="28" s="1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3" i="3"/>
  <c r="A2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3" i="3"/>
  <c r="C2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3" i="3"/>
  <c r="D2" i="3"/>
  <c r="E11" i="3"/>
  <c r="E12" i="3"/>
  <c r="E13" i="3"/>
  <c r="E14" i="3"/>
  <c r="E15" i="3"/>
  <c r="E16" i="3"/>
  <c r="E17" i="3"/>
  <c r="L17" i="3" s="1"/>
  <c r="E18" i="3"/>
  <c r="K18" i="3" s="1"/>
  <c r="E19" i="3"/>
  <c r="E20" i="3"/>
  <c r="E21" i="3"/>
  <c r="E22" i="3"/>
  <c r="E23" i="3"/>
  <c r="E24" i="3"/>
  <c r="E25" i="3"/>
  <c r="E26" i="3"/>
  <c r="M26" i="3" s="1"/>
  <c r="E27" i="3"/>
  <c r="E28" i="3"/>
  <c r="E29" i="3"/>
  <c r="E30" i="3"/>
  <c r="E31" i="3"/>
  <c r="E32" i="3"/>
  <c r="E33" i="3"/>
  <c r="E34" i="3"/>
  <c r="M34" i="3" s="1"/>
  <c r="E35" i="3"/>
  <c r="E36" i="3"/>
  <c r="E37" i="3"/>
  <c r="E38" i="3"/>
  <c r="E39" i="3"/>
  <c r="E40" i="3"/>
  <c r="E41" i="3"/>
  <c r="N41" i="3" s="1"/>
  <c r="E42" i="3"/>
  <c r="N42" i="3" s="1"/>
  <c r="E43" i="3"/>
  <c r="L43" i="3" s="1"/>
  <c r="E44" i="3"/>
  <c r="E45" i="3"/>
  <c r="E46" i="3"/>
  <c r="E47" i="3"/>
  <c r="E48" i="3"/>
  <c r="E49" i="3"/>
  <c r="N49" i="3" s="1"/>
  <c r="E50" i="3"/>
  <c r="K50" i="3" s="1"/>
  <c r="E51" i="3"/>
  <c r="E4" i="3"/>
  <c r="E5" i="3"/>
  <c r="E6" i="3"/>
  <c r="E7" i="3"/>
  <c r="E8" i="3"/>
  <c r="E9" i="3"/>
  <c r="E10" i="3"/>
  <c r="M10" i="3" s="1"/>
  <c r="M11" i="3"/>
  <c r="E3" i="3"/>
  <c r="E2" i="3"/>
  <c r="C27" i="53"/>
  <c r="C27" i="52"/>
  <c r="C27" i="51"/>
  <c r="C27" i="50"/>
  <c r="C27" i="49"/>
  <c r="C27" i="48"/>
  <c r="C27" i="47"/>
  <c r="C27" i="46"/>
  <c r="C27" i="45"/>
  <c r="C27" i="44"/>
  <c r="C27" i="43"/>
  <c r="C27" i="42"/>
  <c r="C27" i="41"/>
  <c r="C27" i="40"/>
  <c r="C27" i="39"/>
  <c r="C27" i="38"/>
  <c r="C27" i="37"/>
  <c r="C27" i="36"/>
  <c r="C27" i="35"/>
  <c r="C27" i="34"/>
  <c r="C27" i="33"/>
  <c r="C27" i="32"/>
  <c r="C27" i="31"/>
  <c r="C27" i="30"/>
  <c r="C27" i="29"/>
  <c r="C27" i="28"/>
  <c r="C27" i="27"/>
  <c r="C27" i="26"/>
  <c r="C27" i="25"/>
  <c r="C27" i="24"/>
  <c r="C27" i="23"/>
  <c r="C27" i="22"/>
  <c r="C27" i="21"/>
  <c r="C27" i="20"/>
  <c r="C27" i="19"/>
  <c r="C27" i="18"/>
  <c r="C27" i="17"/>
  <c r="C27" i="16"/>
  <c r="C27" i="15"/>
  <c r="C27" i="14"/>
  <c r="C27" i="13"/>
  <c r="C27" i="12"/>
  <c r="C27" i="11"/>
  <c r="C27" i="10"/>
  <c r="O4" i="2"/>
  <c r="O5" i="2"/>
  <c r="O6" i="2"/>
  <c r="O7" i="2"/>
  <c r="O8" i="2"/>
  <c r="O9" i="2"/>
  <c r="O10" i="2"/>
  <c r="O11" i="2"/>
  <c r="O12" i="2"/>
  <c r="O3" i="2"/>
  <c r="K4" i="2"/>
  <c r="K5" i="2"/>
  <c r="K6" i="2"/>
  <c r="K7" i="2"/>
  <c r="K8" i="2"/>
  <c r="K9" i="2"/>
  <c r="K10" i="2"/>
  <c r="K11" i="2"/>
  <c r="K12" i="2"/>
  <c r="K3" i="2"/>
  <c r="G4" i="2"/>
  <c r="G5" i="2"/>
  <c r="G6" i="2"/>
  <c r="G7" i="2"/>
  <c r="G8" i="2"/>
  <c r="G9" i="2"/>
  <c r="G10" i="2"/>
  <c r="G11" i="2"/>
  <c r="G3" i="2"/>
  <c r="C5" i="2"/>
  <c r="C6" i="2"/>
  <c r="C7" i="2"/>
  <c r="C8" i="2"/>
  <c r="C9" i="2"/>
  <c r="C10" i="2"/>
  <c r="C11" i="2"/>
  <c r="C12" i="2"/>
  <c r="C4" i="2"/>
  <c r="C3" i="2"/>
  <c r="C13" i="53"/>
  <c r="C12" i="53"/>
  <c r="C11" i="53"/>
  <c r="C10" i="53"/>
  <c r="C9" i="53"/>
  <c r="C5" i="53"/>
  <c r="C4" i="53"/>
  <c r="C3" i="53"/>
  <c r="F25" i="52"/>
  <c r="I25" i="52" s="1"/>
  <c r="C22" i="52"/>
  <c r="F20" i="52"/>
  <c r="I20" i="52" s="1"/>
  <c r="C19" i="52"/>
  <c r="C13" i="52"/>
  <c r="F26" i="52" s="1"/>
  <c r="H26" i="52" s="1"/>
  <c r="C12" i="52"/>
  <c r="C11" i="52"/>
  <c r="C10" i="52"/>
  <c r="C9" i="52"/>
  <c r="C5" i="52"/>
  <c r="C4" i="52"/>
  <c r="C3" i="52"/>
  <c r="F22" i="51"/>
  <c r="I22" i="51" s="1"/>
  <c r="F19" i="51"/>
  <c r="I19" i="51" s="1"/>
  <c r="C13" i="51"/>
  <c r="C19" i="51" s="1"/>
  <c r="C12" i="51"/>
  <c r="C11" i="51"/>
  <c r="C10" i="51"/>
  <c r="C9" i="51"/>
  <c r="C5" i="51"/>
  <c r="C4" i="51"/>
  <c r="C3" i="51"/>
  <c r="F24" i="50"/>
  <c r="I24" i="50" s="1"/>
  <c r="C13" i="50"/>
  <c r="F26" i="50" s="1"/>
  <c r="I26" i="50" s="1"/>
  <c r="C12" i="50"/>
  <c r="C11" i="50"/>
  <c r="C10" i="50"/>
  <c r="C9" i="50"/>
  <c r="C5" i="50"/>
  <c r="C4" i="50"/>
  <c r="C3" i="50"/>
  <c r="C13" i="49"/>
  <c r="F18" i="49" s="1"/>
  <c r="I18" i="49" s="1"/>
  <c r="C12" i="49"/>
  <c r="C11" i="49"/>
  <c r="C10" i="49"/>
  <c r="C9" i="49"/>
  <c r="C5" i="49"/>
  <c r="C4" i="49"/>
  <c r="C3" i="49"/>
  <c r="C13" i="48"/>
  <c r="F26" i="48" s="1"/>
  <c r="I26" i="48" s="1"/>
  <c r="C12" i="48"/>
  <c r="C11" i="48"/>
  <c r="C10" i="48"/>
  <c r="C9" i="48"/>
  <c r="C5" i="48"/>
  <c r="C4" i="48"/>
  <c r="C3" i="48"/>
  <c r="C23" i="47"/>
  <c r="F22" i="47"/>
  <c r="I22" i="47" s="1"/>
  <c r="C21" i="47"/>
  <c r="C13" i="47"/>
  <c r="F19" i="47" s="1"/>
  <c r="H19" i="47" s="1"/>
  <c r="C12" i="47"/>
  <c r="C11" i="47"/>
  <c r="C10" i="47"/>
  <c r="C9" i="47"/>
  <c r="C5" i="47"/>
  <c r="C4" i="47"/>
  <c r="C3" i="47"/>
  <c r="F21" i="46"/>
  <c r="I21" i="46" s="1"/>
  <c r="C13" i="46"/>
  <c r="F26" i="46" s="1"/>
  <c r="I26" i="46" s="1"/>
  <c r="C12" i="46"/>
  <c r="C11" i="46"/>
  <c r="C10" i="46"/>
  <c r="C9" i="46"/>
  <c r="C5" i="46"/>
  <c r="C4" i="46"/>
  <c r="C3" i="46"/>
  <c r="C25" i="45"/>
  <c r="C13" i="45"/>
  <c r="C23" i="45" s="1"/>
  <c r="C12" i="45"/>
  <c r="C11" i="45"/>
  <c r="C10" i="45"/>
  <c r="C9" i="45"/>
  <c r="C5" i="45"/>
  <c r="C4" i="45"/>
  <c r="C3" i="45"/>
  <c r="F20" i="44"/>
  <c r="I20" i="44" s="1"/>
  <c r="G20" i="44" s="1"/>
  <c r="C18" i="44"/>
  <c r="E17" i="44"/>
  <c r="D7" i="44" s="1"/>
  <c r="C13" i="44"/>
  <c r="F26" i="44" s="1"/>
  <c r="H26" i="44" s="1"/>
  <c r="C12" i="44"/>
  <c r="C11" i="44"/>
  <c r="C10" i="44"/>
  <c r="C9" i="44"/>
  <c r="C5" i="44"/>
  <c r="C4" i="44"/>
  <c r="C3" i="44"/>
  <c r="C23" i="43"/>
  <c r="C13" i="43"/>
  <c r="F22" i="43" s="1"/>
  <c r="I22" i="43" s="1"/>
  <c r="C12" i="43"/>
  <c r="C11" i="43"/>
  <c r="C10" i="43"/>
  <c r="C9" i="43"/>
  <c r="C5" i="43"/>
  <c r="C4" i="43"/>
  <c r="C3" i="43"/>
  <c r="C13" i="42"/>
  <c r="F26" i="42" s="1"/>
  <c r="I26" i="42" s="1"/>
  <c r="C12" i="42"/>
  <c r="C11" i="42"/>
  <c r="C10" i="42"/>
  <c r="C9" i="42"/>
  <c r="C5" i="42"/>
  <c r="C4" i="42"/>
  <c r="C3" i="42"/>
  <c r="F19" i="41"/>
  <c r="I19" i="41" s="1"/>
  <c r="C13" i="41"/>
  <c r="F27" i="41" s="1"/>
  <c r="I27" i="41" s="1"/>
  <c r="C12" i="41"/>
  <c r="C11" i="41"/>
  <c r="C10" i="41"/>
  <c r="C9" i="41"/>
  <c r="C5" i="41"/>
  <c r="C4" i="41"/>
  <c r="C3" i="41"/>
  <c r="C25" i="40"/>
  <c r="E17" i="40"/>
  <c r="D7" i="40" s="1"/>
  <c r="C13" i="40"/>
  <c r="F26" i="40" s="1"/>
  <c r="I26" i="40" s="1"/>
  <c r="C12" i="40"/>
  <c r="C11" i="40"/>
  <c r="C10" i="40"/>
  <c r="C9" i="40"/>
  <c r="C5" i="40"/>
  <c r="C4" i="40"/>
  <c r="C3" i="40"/>
  <c r="C13" i="39"/>
  <c r="C12" i="39"/>
  <c r="C11" i="39"/>
  <c r="C10" i="39"/>
  <c r="C9" i="39"/>
  <c r="C5" i="39"/>
  <c r="C4" i="39"/>
  <c r="C3" i="39"/>
  <c r="C13" i="38"/>
  <c r="F26" i="38" s="1"/>
  <c r="I26" i="38" s="1"/>
  <c r="C12" i="38"/>
  <c r="C11" i="38"/>
  <c r="C10" i="38"/>
  <c r="C9" i="38"/>
  <c r="C5" i="38"/>
  <c r="C4" i="38"/>
  <c r="C3" i="38"/>
  <c r="C13" i="37"/>
  <c r="D17" i="37" s="1"/>
  <c r="C6" i="37" s="1"/>
  <c r="C12" i="37"/>
  <c r="C11" i="37"/>
  <c r="C10" i="37"/>
  <c r="C9" i="37"/>
  <c r="C5" i="37"/>
  <c r="C4" i="37"/>
  <c r="C3" i="37"/>
  <c r="C26" i="36"/>
  <c r="C13" i="36"/>
  <c r="F26" i="36" s="1"/>
  <c r="I26" i="36" s="1"/>
  <c r="C12" i="36"/>
  <c r="C11" i="36"/>
  <c r="C10" i="36"/>
  <c r="C9" i="36"/>
  <c r="C5" i="36"/>
  <c r="C4" i="36"/>
  <c r="C3" i="36"/>
  <c r="C13" i="35"/>
  <c r="C12" i="35"/>
  <c r="C11" i="35"/>
  <c r="C10" i="35"/>
  <c r="C9" i="35"/>
  <c r="C5" i="35"/>
  <c r="C4" i="35"/>
  <c r="C3" i="35"/>
  <c r="F20" i="34"/>
  <c r="I20" i="34" s="1"/>
  <c r="C13" i="34"/>
  <c r="F26" i="34" s="1"/>
  <c r="I26" i="34" s="1"/>
  <c r="C12" i="34"/>
  <c r="C11" i="34"/>
  <c r="C10" i="34"/>
  <c r="C9" i="34"/>
  <c r="C5" i="34"/>
  <c r="C4" i="34"/>
  <c r="C3" i="34"/>
  <c r="C13" i="33"/>
  <c r="C12" i="33"/>
  <c r="C11" i="33"/>
  <c r="C10" i="33"/>
  <c r="C9" i="33"/>
  <c r="C5" i="33"/>
  <c r="C4" i="33"/>
  <c r="C3" i="33"/>
  <c r="C26" i="32"/>
  <c r="F25" i="32"/>
  <c r="I25" i="32" s="1"/>
  <c r="G25" i="32" s="1"/>
  <c r="C25" i="32"/>
  <c r="C18" i="32"/>
  <c r="E17" i="32"/>
  <c r="D7" i="32" s="1"/>
  <c r="D17" i="32"/>
  <c r="C6" i="32" s="1"/>
  <c r="C13" i="32"/>
  <c r="F26" i="32" s="1"/>
  <c r="I26" i="32" s="1"/>
  <c r="C12" i="32"/>
  <c r="C11" i="32"/>
  <c r="C10" i="32"/>
  <c r="C9" i="32"/>
  <c r="C5" i="32"/>
  <c r="C4" i="32"/>
  <c r="C3" i="32"/>
  <c r="C13" i="31"/>
  <c r="C12" i="31"/>
  <c r="C11" i="31"/>
  <c r="C10" i="31"/>
  <c r="C9" i="31"/>
  <c r="C5" i="31"/>
  <c r="C4" i="31"/>
  <c r="C3" i="31"/>
  <c r="F25" i="30"/>
  <c r="I25" i="30" s="1"/>
  <c r="G25" i="30" s="1"/>
  <c r="C25" i="30"/>
  <c r="C21" i="30"/>
  <c r="C19" i="30"/>
  <c r="E17" i="30"/>
  <c r="D7" i="30" s="1"/>
  <c r="D17" i="30"/>
  <c r="C6" i="30" s="1"/>
  <c r="C13" i="30"/>
  <c r="F26" i="30" s="1"/>
  <c r="H26" i="30" s="1"/>
  <c r="C12" i="30"/>
  <c r="C11" i="30"/>
  <c r="C10" i="30"/>
  <c r="C9" i="30"/>
  <c r="C5" i="30"/>
  <c r="C4" i="30"/>
  <c r="C3" i="30"/>
  <c r="D17" i="29"/>
  <c r="C6" i="29" s="1"/>
  <c r="C13" i="29"/>
  <c r="C12" i="29"/>
  <c r="C11" i="29"/>
  <c r="C10" i="29"/>
  <c r="C9" i="29"/>
  <c r="C5" i="29"/>
  <c r="C4" i="29"/>
  <c r="C3" i="29"/>
  <c r="C13" i="28"/>
  <c r="C19" i="28" s="1"/>
  <c r="C12" i="28"/>
  <c r="C11" i="28"/>
  <c r="C10" i="28"/>
  <c r="C9" i="28"/>
  <c r="C5" i="28"/>
  <c r="C4" i="28"/>
  <c r="C3" i="28"/>
  <c r="C13" i="27"/>
  <c r="C21" i="27" s="1"/>
  <c r="C12" i="27"/>
  <c r="C11" i="27"/>
  <c r="C10" i="27"/>
  <c r="C9" i="27"/>
  <c r="C5" i="27"/>
  <c r="C4" i="27"/>
  <c r="C3" i="27"/>
  <c r="C13" i="26"/>
  <c r="C23" i="26" s="1"/>
  <c r="C12" i="26"/>
  <c r="C11" i="26"/>
  <c r="C10" i="26"/>
  <c r="C9" i="26"/>
  <c r="C5" i="26"/>
  <c r="C4" i="26"/>
  <c r="C3" i="26"/>
  <c r="C13" i="25"/>
  <c r="C25" i="25" s="1"/>
  <c r="C12" i="25"/>
  <c r="C11" i="25"/>
  <c r="C10" i="25"/>
  <c r="C9" i="25"/>
  <c r="C5" i="25"/>
  <c r="C4" i="25"/>
  <c r="C3" i="25"/>
  <c r="C13" i="24"/>
  <c r="C26" i="24" s="1"/>
  <c r="C12" i="24"/>
  <c r="C11" i="24"/>
  <c r="C10" i="24"/>
  <c r="C9" i="24"/>
  <c r="C5" i="24"/>
  <c r="C4" i="24"/>
  <c r="C3" i="24"/>
  <c r="C13" i="23"/>
  <c r="C12" i="23"/>
  <c r="C11" i="23"/>
  <c r="C10" i="23"/>
  <c r="C9" i="23"/>
  <c r="C5" i="23"/>
  <c r="C4" i="23"/>
  <c r="C3" i="23"/>
  <c r="C13" i="22"/>
  <c r="C26" i="22" s="1"/>
  <c r="C12" i="22"/>
  <c r="C11" i="22"/>
  <c r="C10" i="22"/>
  <c r="C9" i="22"/>
  <c r="C5" i="22"/>
  <c r="C4" i="22"/>
  <c r="C3" i="22"/>
  <c r="C13" i="21"/>
  <c r="C12" i="21"/>
  <c r="C11" i="21"/>
  <c r="C10" i="21"/>
  <c r="C9" i="21"/>
  <c r="C5" i="21"/>
  <c r="C4" i="21"/>
  <c r="C3" i="21"/>
  <c r="C13" i="20"/>
  <c r="C19" i="20" s="1"/>
  <c r="C12" i="20"/>
  <c r="C11" i="20"/>
  <c r="C10" i="20"/>
  <c r="C9" i="20"/>
  <c r="C5" i="20"/>
  <c r="C4" i="20"/>
  <c r="C3" i="20"/>
  <c r="C13" i="19"/>
  <c r="C12" i="19"/>
  <c r="C11" i="19"/>
  <c r="C10" i="19"/>
  <c r="C9" i="19"/>
  <c r="C5" i="19"/>
  <c r="C4" i="19"/>
  <c r="C3" i="19"/>
  <c r="C13" i="18"/>
  <c r="C25" i="18" s="1"/>
  <c r="C12" i="18"/>
  <c r="C11" i="18"/>
  <c r="C10" i="18"/>
  <c r="C9" i="18"/>
  <c r="C5" i="18"/>
  <c r="C4" i="18"/>
  <c r="C3" i="18"/>
  <c r="C13" i="17"/>
  <c r="C12" i="17"/>
  <c r="C11" i="17"/>
  <c r="C10" i="17"/>
  <c r="C9" i="17"/>
  <c r="C5" i="17"/>
  <c r="C4" i="17"/>
  <c r="C3" i="17"/>
  <c r="C13" i="16"/>
  <c r="C19" i="16" s="1"/>
  <c r="C12" i="16"/>
  <c r="C11" i="16"/>
  <c r="C10" i="16"/>
  <c r="C9" i="16"/>
  <c r="C5" i="16"/>
  <c r="C4" i="16"/>
  <c r="C3" i="16"/>
  <c r="C13" i="15"/>
  <c r="C24" i="15" s="1"/>
  <c r="C12" i="15"/>
  <c r="C11" i="15"/>
  <c r="C10" i="15"/>
  <c r="C9" i="15"/>
  <c r="C5" i="15"/>
  <c r="C4" i="15"/>
  <c r="C3" i="15"/>
  <c r="C13" i="14"/>
  <c r="C25" i="14" s="1"/>
  <c r="C12" i="14"/>
  <c r="C11" i="14"/>
  <c r="C10" i="14"/>
  <c r="C9" i="14"/>
  <c r="C5" i="14"/>
  <c r="C4" i="14"/>
  <c r="C3" i="14"/>
  <c r="C13" i="13"/>
  <c r="C25" i="13" s="1"/>
  <c r="C12" i="13"/>
  <c r="C11" i="13"/>
  <c r="C10" i="13"/>
  <c r="C9" i="13"/>
  <c r="C5" i="13"/>
  <c r="C4" i="13"/>
  <c r="C3" i="13"/>
  <c r="C13" i="12"/>
  <c r="C21" i="12" s="1"/>
  <c r="C12" i="12"/>
  <c r="C11" i="12"/>
  <c r="C10" i="12"/>
  <c r="C9" i="12"/>
  <c r="C5" i="12"/>
  <c r="C4" i="12"/>
  <c r="C3" i="12"/>
  <c r="C13" i="11"/>
  <c r="C12" i="11"/>
  <c r="C11" i="11"/>
  <c r="C10" i="11"/>
  <c r="C9" i="11"/>
  <c r="C5" i="11"/>
  <c r="C4" i="11"/>
  <c r="C3" i="11"/>
  <c r="C13" i="10"/>
  <c r="C12" i="10"/>
  <c r="C11" i="10"/>
  <c r="C10" i="10"/>
  <c r="C9" i="10"/>
  <c r="C5" i="10"/>
  <c r="C4" i="10"/>
  <c r="C3" i="10"/>
  <c r="C13" i="9"/>
  <c r="C12" i="9"/>
  <c r="C11" i="9"/>
  <c r="C10" i="9"/>
  <c r="C9" i="9"/>
  <c r="C5" i="9"/>
  <c r="C4" i="9"/>
  <c r="C3" i="9"/>
  <c r="C13" i="8"/>
  <c r="C7" i="8" s="1"/>
  <c r="C12" i="8"/>
  <c r="C11" i="8"/>
  <c r="C10" i="8"/>
  <c r="C9" i="8"/>
  <c r="C5" i="8"/>
  <c r="C4" i="8"/>
  <c r="C3" i="8"/>
  <c r="C13" i="7"/>
  <c r="C12" i="7"/>
  <c r="C11" i="7"/>
  <c r="C10" i="7"/>
  <c r="C9" i="7"/>
  <c r="C5" i="7"/>
  <c r="C4" i="7"/>
  <c r="C3" i="7"/>
  <c r="C13" i="6"/>
  <c r="C12" i="6"/>
  <c r="C11" i="6"/>
  <c r="C10" i="6"/>
  <c r="C9" i="6"/>
  <c r="C5" i="6"/>
  <c r="C4" i="6"/>
  <c r="C3" i="6"/>
  <c r="C13" i="5"/>
  <c r="C12" i="5"/>
  <c r="C11" i="5"/>
  <c r="C10" i="5"/>
  <c r="C9" i="5"/>
  <c r="C5" i="5"/>
  <c r="C4" i="5"/>
  <c r="C3" i="5"/>
  <c r="C13" i="4"/>
  <c r="C12" i="4"/>
  <c r="C11" i="4"/>
  <c r="C10" i="4"/>
  <c r="C9" i="4"/>
  <c r="C5" i="4"/>
  <c r="C4" i="4"/>
  <c r="C3" i="4"/>
  <c r="F51" i="3"/>
  <c r="F50" i="3"/>
  <c r="F49" i="3"/>
  <c r="F48" i="3"/>
  <c r="F47" i="3"/>
  <c r="N47" i="3"/>
  <c r="F46" i="3"/>
  <c r="F45" i="3"/>
  <c r="F44" i="3"/>
  <c r="F43" i="3"/>
  <c r="F42" i="3"/>
  <c r="F41" i="3"/>
  <c r="F40" i="3"/>
  <c r="F39" i="3"/>
  <c r="F38" i="3"/>
  <c r="L38" i="3"/>
  <c r="F37" i="3"/>
  <c r="F36" i="3"/>
  <c r="F35" i="3"/>
  <c r="F34" i="3"/>
  <c r="F33" i="3"/>
  <c r="F32" i="3"/>
  <c r="F31" i="3"/>
  <c r="M31" i="3"/>
  <c r="F30" i="3"/>
  <c r="F29" i="3"/>
  <c r="F28" i="3"/>
  <c r="F2" i="3"/>
  <c r="F7" i="3"/>
  <c r="F9" i="3"/>
  <c r="N9" i="3"/>
  <c r="F3" i="3"/>
  <c r="F4" i="3"/>
  <c r="F5" i="3"/>
  <c r="M5" i="3"/>
  <c r="F10" i="3"/>
  <c r="F6" i="3"/>
  <c r="F8" i="3"/>
  <c r="F20" i="3"/>
  <c r="F22" i="3"/>
  <c r="F24" i="3"/>
  <c r="F25" i="3"/>
  <c r="F23" i="3"/>
  <c r="L30" i="3"/>
  <c r="F26" i="3"/>
  <c r="F21" i="3"/>
  <c r="F27" i="3"/>
  <c r="M27" i="3"/>
  <c r="F14" i="3"/>
  <c r="F15" i="3"/>
  <c r="F17" i="3"/>
  <c r="F11" i="3"/>
  <c r="F13" i="3"/>
  <c r="M6" i="3"/>
  <c r="F19" i="3"/>
  <c r="F12" i="3"/>
  <c r="F18" i="3"/>
  <c r="F16" i="3"/>
  <c r="D14" i="53"/>
  <c r="D14" i="52"/>
  <c r="D14" i="51"/>
  <c r="D14" i="50"/>
  <c r="D14" i="48"/>
  <c r="D14" i="47"/>
  <c r="D14" i="46"/>
  <c r="I26" i="44"/>
  <c r="D14" i="44"/>
  <c r="D14" i="43"/>
  <c r="D14" i="41"/>
  <c r="D14" i="40"/>
  <c r="D14" i="35"/>
  <c r="D14" i="34"/>
  <c r="D14" i="33"/>
  <c r="D14" i="32"/>
  <c r="D14" i="31"/>
  <c r="D14" i="30"/>
  <c r="D14" i="29"/>
  <c r="D14" i="24"/>
  <c r="D14" i="16"/>
  <c r="D14" i="14"/>
  <c r="D14" i="13"/>
  <c r="D14" i="12"/>
  <c r="D14" i="11"/>
  <c r="D14" i="10"/>
  <c r="D14" i="9"/>
  <c r="M50" i="3"/>
  <c r="M48" i="3"/>
  <c r="N45" i="3"/>
  <c r="M45" i="3"/>
  <c r="L45" i="3"/>
  <c r="N44" i="3"/>
  <c r="M44" i="3"/>
  <c r="L44" i="3"/>
  <c r="M43" i="3"/>
  <c r="M40" i="3"/>
  <c r="N38" i="3"/>
  <c r="M38" i="3"/>
  <c r="L37" i="3"/>
  <c r="N36" i="3"/>
  <c r="L36" i="3"/>
  <c r="K36" i="3"/>
  <c r="K35" i="3"/>
  <c r="M32" i="3"/>
  <c r="L32" i="3"/>
  <c r="K32" i="3"/>
  <c r="M29" i="3"/>
  <c r="L29" i="3"/>
  <c r="K29" i="3"/>
  <c r="M28" i="3"/>
  <c r="L28" i="3"/>
  <c r="K28" i="3"/>
  <c r="M21" i="3"/>
  <c r="M19" i="3"/>
  <c r="L15" i="3"/>
  <c r="M13" i="3"/>
  <c r="L13" i="3"/>
  <c r="M7" i="3"/>
  <c r="M3" i="3"/>
  <c r="F26" i="29"/>
  <c r="I26" i="29" s="1"/>
  <c r="C21" i="9" l="1"/>
  <c r="C7" i="9"/>
  <c r="C27" i="9"/>
  <c r="C27" i="8"/>
  <c r="C27" i="7"/>
  <c r="C7" i="7"/>
  <c r="C27" i="6"/>
  <c r="C7" i="6"/>
  <c r="C19" i="5"/>
  <c r="C7" i="5"/>
  <c r="C27" i="4"/>
  <c r="C7" i="4"/>
  <c r="N50" i="3"/>
  <c r="L41" i="3"/>
  <c r="M41" i="3"/>
  <c r="K49" i="3"/>
  <c r="M33" i="3"/>
  <c r="L42" i="3"/>
  <c r="M49" i="3"/>
  <c r="K17" i="3"/>
  <c r="M42" i="3"/>
  <c r="F27" i="5"/>
  <c r="C27" i="5"/>
  <c r="H26" i="32"/>
  <c r="H22" i="51"/>
  <c r="C21" i="52"/>
  <c r="C26" i="52"/>
  <c r="D17" i="52"/>
  <c r="C6" i="52" s="1"/>
  <c r="C21" i="51"/>
  <c r="F26" i="51"/>
  <c r="I26" i="51" s="1"/>
  <c r="F27" i="51"/>
  <c r="I27" i="51" s="1"/>
  <c r="H19" i="51"/>
  <c r="F18" i="51"/>
  <c r="I18" i="51" s="1"/>
  <c r="C25" i="50"/>
  <c r="F25" i="50"/>
  <c r="I25" i="50" s="1"/>
  <c r="G25" i="50" s="1"/>
  <c r="E17" i="50"/>
  <c r="D7" i="50" s="1"/>
  <c r="C26" i="50"/>
  <c r="C18" i="50"/>
  <c r="C19" i="50"/>
  <c r="F20" i="50"/>
  <c r="I20" i="50" s="1"/>
  <c r="G20" i="50" s="1"/>
  <c r="C21" i="50"/>
  <c r="D14" i="49"/>
  <c r="C23" i="49"/>
  <c r="F26" i="49"/>
  <c r="I26" i="49" s="1"/>
  <c r="E17" i="48"/>
  <c r="D6" i="48" s="1"/>
  <c r="F21" i="48"/>
  <c r="I21" i="48" s="1"/>
  <c r="F24" i="48"/>
  <c r="I24" i="48" s="1"/>
  <c r="F26" i="47"/>
  <c r="I26" i="47" s="1"/>
  <c r="F27" i="47"/>
  <c r="I27" i="47" s="1"/>
  <c r="F18" i="47"/>
  <c r="H18" i="47" s="1"/>
  <c r="F24" i="46"/>
  <c r="F25" i="46"/>
  <c r="I25" i="46" s="1"/>
  <c r="G25" i="46" s="1"/>
  <c r="G26" i="46"/>
  <c r="E17" i="46"/>
  <c r="C26" i="46"/>
  <c r="C19" i="46"/>
  <c r="F20" i="46"/>
  <c r="G21" i="46"/>
  <c r="C21" i="46"/>
  <c r="F26" i="45"/>
  <c r="I26" i="45" s="1"/>
  <c r="D17" i="45"/>
  <c r="C6" i="45" s="1"/>
  <c r="F18" i="45"/>
  <c r="I18" i="45" s="1"/>
  <c r="F27" i="45"/>
  <c r="I27" i="45" s="1"/>
  <c r="C19" i="45"/>
  <c r="D14" i="45"/>
  <c r="F19" i="45"/>
  <c r="I19" i="45" s="1"/>
  <c r="C21" i="45"/>
  <c r="F21" i="44"/>
  <c r="C23" i="44"/>
  <c r="F24" i="44"/>
  <c r="H24" i="44" s="1"/>
  <c r="H20" i="44"/>
  <c r="D17" i="44"/>
  <c r="C6" i="44" s="1"/>
  <c r="C25" i="44"/>
  <c r="F25" i="44"/>
  <c r="I25" i="44" s="1"/>
  <c r="G25" i="44" s="1"/>
  <c r="C26" i="44"/>
  <c r="C19" i="44"/>
  <c r="C25" i="43"/>
  <c r="D17" i="43"/>
  <c r="C6" i="43" s="1"/>
  <c r="D14" i="42"/>
  <c r="D17" i="42"/>
  <c r="C6" i="42" s="1"/>
  <c r="C21" i="42"/>
  <c r="F21" i="42"/>
  <c r="I21" i="42" s="1"/>
  <c r="C23" i="42"/>
  <c r="C21" i="41"/>
  <c r="F22" i="41"/>
  <c r="I22" i="41" s="1"/>
  <c r="C23" i="41"/>
  <c r="C25" i="41"/>
  <c r="D17" i="41"/>
  <c r="C6" i="41" s="1"/>
  <c r="F26" i="41"/>
  <c r="I26" i="41" s="1"/>
  <c r="F18" i="41"/>
  <c r="H18" i="41" s="1"/>
  <c r="C19" i="41"/>
  <c r="C18" i="40"/>
  <c r="F25" i="40"/>
  <c r="I25" i="40" s="1"/>
  <c r="G25" i="40" s="1"/>
  <c r="C19" i="40"/>
  <c r="C26" i="40"/>
  <c r="F20" i="40"/>
  <c r="I20" i="40" s="1"/>
  <c r="G20" i="40" s="1"/>
  <c r="D6" i="40"/>
  <c r="C21" i="40"/>
  <c r="F21" i="40"/>
  <c r="I21" i="40" s="1"/>
  <c r="G21" i="40" s="1"/>
  <c r="C23" i="40"/>
  <c r="D17" i="40"/>
  <c r="C6" i="40" s="1"/>
  <c r="F24" i="40"/>
  <c r="D14" i="37"/>
  <c r="F20" i="36"/>
  <c r="I20" i="36" s="1"/>
  <c r="C26" i="34"/>
  <c r="F19" i="33"/>
  <c r="H19" i="33" s="1"/>
  <c r="C20" i="33"/>
  <c r="F23" i="33"/>
  <c r="H23" i="33" s="1"/>
  <c r="F26" i="33"/>
  <c r="I26" i="33" s="1"/>
  <c r="C19" i="32"/>
  <c r="G26" i="32"/>
  <c r="F20" i="32"/>
  <c r="I20" i="32" s="1"/>
  <c r="G20" i="32" s="1"/>
  <c r="C21" i="32"/>
  <c r="C23" i="32"/>
  <c r="D6" i="32"/>
  <c r="F24" i="32"/>
  <c r="D6" i="30"/>
  <c r="C23" i="30"/>
  <c r="F24" i="30"/>
  <c r="I24" i="30" s="1"/>
  <c r="G24" i="30" s="1"/>
  <c r="C18" i="30"/>
  <c r="C26" i="30"/>
  <c r="F20" i="30"/>
  <c r="I20" i="30" s="1"/>
  <c r="G20" i="30" s="1"/>
  <c r="D14" i="25"/>
  <c r="C21" i="16"/>
  <c r="D14" i="5"/>
  <c r="C25" i="6"/>
  <c r="D14" i="6"/>
  <c r="D14" i="4"/>
  <c r="C23" i="4"/>
  <c r="H26" i="40"/>
  <c r="I26" i="52"/>
  <c r="H26" i="50"/>
  <c r="I26" i="30"/>
  <c r="G26" i="30" s="1"/>
  <c r="H26" i="46"/>
  <c r="H21" i="40"/>
  <c r="D14" i="39"/>
  <c r="C23" i="23"/>
  <c r="C21" i="34"/>
  <c r="C21" i="36"/>
  <c r="D17" i="38"/>
  <c r="C6" i="38" s="1"/>
  <c r="C23" i="38"/>
  <c r="D17" i="39"/>
  <c r="C6" i="39" s="1"/>
  <c r="C25" i="39"/>
  <c r="C22" i="48"/>
  <c r="F23" i="49"/>
  <c r="I23" i="49" s="1"/>
  <c r="F21" i="34"/>
  <c r="I21" i="34" s="1"/>
  <c r="G21" i="34" s="1"/>
  <c r="F21" i="36"/>
  <c r="I21" i="36" s="1"/>
  <c r="G21" i="36" s="1"/>
  <c r="E17" i="38"/>
  <c r="F24" i="38"/>
  <c r="I24" i="38" s="1"/>
  <c r="G24" i="38" s="1"/>
  <c r="F18" i="39"/>
  <c r="F26" i="39"/>
  <c r="I26" i="39" s="1"/>
  <c r="C22" i="42"/>
  <c r="F23" i="43"/>
  <c r="I23" i="43" s="1"/>
  <c r="D17" i="48"/>
  <c r="C6" i="48" s="1"/>
  <c r="C23" i="48"/>
  <c r="D17" i="49"/>
  <c r="C6" i="49" s="1"/>
  <c r="C25" i="49"/>
  <c r="F21" i="52"/>
  <c r="F23" i="39"/>
  <c r="I23" i="39" s="1"/>
  <c r="C22" i="34"/>
  <c r="C22" i="36"/>
  <c r="D14" i="21"/>
  <c r="H18" i="49"/>
  <c r="C25" i="4"/>
  <c r="C19" i="29"/>
  <c r="F21" i="30"/>
  <c r="F21" i="32"/>
  <c r="D17" i="34"/>
  <c r="C6" i="34" s="1"/>
  <c r="C23" i="34"/>
  <c r="D17" i="36"/>
  <c r="C6" i="36" s="1"/>
  <c r="C23" i="36"/>
  <c r="F19" i="37"/>
  <c r="C19" i="38"/>
  <c r="F25" i="38"/>
  <c r="F19" i="39"/>
  <c r="F27" i="39"/>
  <c r="E17" i="42"/>
  <c r="D7" i="42" s="1"/>
  <c r="F24" i="42"/>
  <c r="F18" i="43"/>
  <c r="F26" i="43"/>
  <c r="C22" i="46"/>
  <c r="F23" i="47"/>
  <c r="C18" i="48"/>
  <c r="C25" i="48"/>
  <c r="C19" i="49"/>
  <c r="D17" i="17"/>
  <c r="C6" i="17" s="1"/>
  <c r="C21" i="17"/>
  <c r="C25" i="38"/>
  <c r="K34" i="3"/>
  <c r="K51" i="3"/>
  <c r="D14" i="27"/>
  <c r="D14" i="36"/>
  <c r="C22" i="30"/>
  <c r="C22" i="32"/>
  <c r="D17" i="33"/>
  <c r="C6" i="33" s="1"/>
  <c r="E17" i="34"/>
  <c r="G26" i="34" s="1"/>
  <c r="F24" i="34"/>
  <c r="E17" i="36"/>
  <c r="F24" i="36"/>
  <c r="C20" i="37"/>
  <c r="F20" i="38"/>
  <c r="C26" i="38"/>
  <c r="C21" i="39"/>
  <c r="C22" i="40"/>
  <c r="F23" i="41"/>
  <c r="C18" i="42"/>
  <c r="C25" i="42"/>
  <c r="C19" i="43"/>
  <c r="C21" i="44"/>
  <c r="F22" i="45"/>
  <c r="D17" i="46"/>
  <c r="C6" i="46" s="1"/>
  <c r="C23" i="46"/>
  <c r="D17" i="47"/>
  <c r="C6" i="47" s="1"/>
  <c r="C25" i="47"/>
  <c r="C19" i="48"/>
  <c r="F25" i="48"/>
  <c r="F19" i="49"/>
  <c r="F27" i="49"/>
  <c r="F21" i="50"/>
  <c r="C23" i="51"/>
  <c r="E17" i="52"/>
  <c r="G20" i="52" s="1"/>
  <c r="C23" i="52"/>
  <c r="D17" i="53"/>
  <c r="C6" i="53" s="1"/>
  <c r="G26" i="38"/>
  <c r="L34" i="3"/>
  <c r="D14" i="38"/>
  <c r="H21" i="46"/>
  <c r="C18" i="34"/>
  <c r="C25" i="34"/>
  <c r="C18" i="36"/>
  <c r="C25" i="36"/>
  <c r="F26" i="37"/>
  <c r="C21" i="38"/>
  <c r="F22" i="39"/>
  <c r="C19" i="42"/>
  <c r="F25" i="42"/>
  <c r="F19" i="43"/>
  <c r="F27" i="43"/>
  <c r="F20" i="48"/>
  <c r="C26" i="48"/>
  <c r="C21" i="49"/>
  <c r="C22" i="50"/>
  <c r="F23" i="51"/>
  <c r="C18" i="52"/>
  <c r="F24" i="52"/>
  <c r="C21" i="53"/>
  <c r="C22" i="38"/>
  <c r="C18" i="38"/>
  <c r="C19" i="39"/>
  <c r="D14" i="23"/>
  <c r="H25" i="44"/>
  <c r="L7" i="3"/>
  <c r="D14" i="28"/>
  <c r="C21" i="10"/>
  <c r="C19" i="34"/>
  <c r="F25" i="34"/>
  <c r="C19" i="36"/>
  <c r="F25" i="36"/>
  <c r="F21" i="38"/>
  <c r="C23" i="39"/>
  <c r="F20" i="42"/>
  <c r="C26" i="42"/>
  <c r="C21" i="43"/>
  <c r="C22" i="44"/>
  <c r="F23" i="45"/>
  <c r="C18" i="46"/>
  <c r="C25" i="46"/>
  <c r="C19" i="47"/>
  <c r="C21" i="48"/>
  <c r="F22" i="49"/>
  <c r="D17" i="50"/>
  <c r="C6" i="50" s="1"/>
  <c r="C23" i="50"/>
  <c r="D17" i="51"/>
  <c r="C6" i="51" s="1"/>
  <c r="C25" i="51"/>
  <c r="F18" i="52"/>
  <c r="C25" i="52"/>
  <c r="C25" i="53"/>
  <c r="D14" i="19"/>
  <c r="G26" i="42"/>
  <c r="G26" i="36"/>
  <c r="G24" i="48"/>
  <c r="D6" i="44"/>
  <c r="G26" i="44"/>
  <c r="D6" i="50"/>
  <c r="G26" i="50"/>
  <c r="G24" i="50"/>
  <c r="C23" i="29"/>
  <c r="L5" i="3"/>
  <c r="N7" i="3"/>
  <c r="C19" i="23"/>
  <c r="L9" i="3"/>
  <c r="M9" i="3"/>
  <c r="L10" i="3"/>
  <c r="N10" i="3"/>
  <c r="D14" i="18"/>
  <c r="L18" i="3"/>
  <c r="C24" i="13"/>
  <c r="C22" i="12"/>
  <c r="C22" i="10"/>
  <c r="C23" i="10"/>
  <c r="C25" i="10"/>
  <c r="D17" i="10"/>
  <c r="C6" i="10" s="1"/>
  <c r="C26" i="10"/>
  <c r="E17" i="10"/>
  <c r="C18" i="10"/>
  <c r="C19" i="10"/>
  <c r="C22" i="9"/>
  <c r="M22" i="3"/>
  <c r="K23" i="3"/>
  <c r="M23" i="3"/>
  <c r="C19" i="7"/>
  <c r="D14" i="7"/>
  <c r="C21" i="5"/>
  <c r="C22" i="5"/>
  <c r="C23" i="5"/>
  <c r="C25" i="5"/>
  <c r="D17" i="5"/>
  <c r="C6" i="5" s="1"/>
  <c r="C26" i="5"/>
  <c r="E17" i="5"/>
  <c r="C18" i="5"/>
  <c r="D17" i="4"/>
  <c r="C6" i="4" s="1"/>
  <c r="E17" i="4"/>
  <c r="C19" i="4"/>
  <c r="C21" i="4"/>
  <c r="H22" i="47"/>
  <c r="H21" i="48"/>
  <c r="I19" i="47"/>
  <c r="H27" i="51"/>
  <c r="H26" i="38"/>
  <c r="H25" i="52"/>
  <c r="H25" i="30"/>
  <c r="H25" i="32"/>
  <c r="H24" i="50"/>
  <c r="H22" i="43"/>
  <c r="H20" i="34"/>
  <c r="L35" i="3"/>
  <c r="N43" i="3"/>
  <c r="M51" i="3"/>
  <c r="N51" i="3"/>
  <c r="L8" i="3"/>
  <c r="L47" i="3"/>
  <c r="M35" i="3"/>
  <c r="K31" i="3"/>
  <c r="M47" i="3"/>
  <c r="L31" i="3"/>
  <c r="L11" i="3"/>
  <c r="N8" i="3"/>
  <c r="L12" i="3"/>
  <c r="M30" i="3"/>
  <c r="M46" i="3"/>
  <c r="M4" i="3"/>
  <c r="M12" i="3"/>
  <c r="K37" i="3"/>
  <c r="L40" i="3"/>
  <c r="N46" i="3"/>
  <c r="L48" i="3"/>
  <c r="N40" i="3"/>
  <c r="N48" i="3"/>
  <c r="N37" i="3"/>
  <c r="L39" i="3"/>
  <c r="M20" i="3"/>
  <c r="K33" i="3"/>
  <c r="M39" i="3"/>
  <c r="N39" i="3"/>
  <c r="L16" i="3"/>
  <c r="M24" i="3"/>
  <c r="K30" i="3"/>
  <c r="L33" i="3"/>
  <c r="L46" i="3"/>
  <c r="H27" i="41"/>
  <c r="H26" i="42"/>
  <c r="H26" i="36"/>
  <c r="H20" i="52"/>
  <c r="H26" i="48"/>
  <c r="H26" i="34"/>
  <c r="H25" i="40"/>
  <c r="H19" i="41"/>
  <c r="C25" i="26"/>
  <c r="D14" i="26"/>
  <c r="C25" i="23"/>
  <c r="E17" i="23"/>
  <c r="D6" i="23" s="1"/>
  <c r="D17" i="21"/>
  <c r="C6" i="21" s="1"/>
  <c r="E17" i="21"/>
  <c r="C21" i="20"/>
  <c r="D14" i="20"/>
  <c r="C19" i="19"/>
  <c r="C25" i="19"/>
  <c r="D17" i="18"/>
  <c r="C6" i="18" s="1"/>
  <c r="E17" i="18"/>
  <c r="D6" i="18" s="1"/>
  <c r="C26" i="18"/>
  <c r="E17" i="29"/>
  <c r="F19" i="29"/>
  <c r="C21" i="29"/>
  <c r="F21" i="29"/>
  <c r="H26" i="29"/>
  <c r="F23" i="29"/>
  <c r="C21" i="28"/>
  <c r="C23" i="28"/>
  <c r="C25" i="28"/>
  <c r="C23" i="27"/>
  <c r="D14" i="15"/>
  <c r="C25" i="15"/>
  <c r="C19" i="15"/>
  <c r="D17" i="14"/>
  <c r="C6" i="14" s="1"/>
  <c r="E17" i="14"/>
  <c r="C26" i="14"/>
  <c r="D7" i="48"/>
  <c r="G26" i="40"/>
  <c r="G26" i="48"/>
  <c r="G21" i="48"/>
  <c r="E17" i="13"/>
  <c r="C19" i="13"/>
  <c r="C23" i="12"/>
  <c r="C25" i="12"/>
  <c r="D17" i="12"/>
  <c r="C6" i="12" s="1"/>
  <c r="C26" i="12"/>
  <c r="E17" i="12"/>
  <c r="C18" i="12"/>
  <c r="C19" i="12"/>
  <c r="C23" i="9"/>
  <c r="C25" i="9"/>
  <c r="D17" i="9"/>
  <c r="C6" i="9" s="1"/>
  <c r="E17" i="9"/>
  <c r="C18" i="9"/>
  <c r="C19" i="9"/>
  <c r="D17" i="8"/>
  <c r="C6" i="8" s="1"/>
  <c r="E17" i="8"/>
  <c r="C19" i="8"/>
  <c r="C21" i="8"/>
  <c r="L14" i="3"/>
  <c r="C23" i="8"/>
  <c r="D14" i="8"/>
  <c r="C25" i="8"/>
  <c r="C21" i="7"/>
  <c r="C22" i="7"/>
  <c r="C23" i="7"/>
  <c r="C25" i="7"/>
  <c r="D17" i="7"/>
  <c r="C6" i="7" s="1"/>
  <c r="C26" i="7"/>
  <c r="K16" i="3"/>
  <c r="E17" i="7"/>
  <c r="C18" i="7"/>
  <c r="D17" i="6"/>
  <c r="C6" i="6" s="1"/>
  <c r="E17" i="6"/>
  <c r="C19" i="6"/>
  <c r="C21" i="6"/>
  <c r="C23" i="6"/>
  <c r="D17" i="28"/>
  <c r="C6" i="28" s="1"/>
  <c r="E17" i="28"/>
  <c r="C25" i="27"/>
  <c r="D17" i="27"/>
  <c r="C6" i="27" s="1"/>
  <c r="E17" i="27"/>
  <c r="C19" i="27"/>
  <c r="D17" i="26"/>
  <c r="C6" i="26" s="1"/>
  <c r="E17" i="26"/>
  <c r="C19" i="26"/>
  <c r="C21" i="26"/>
  <c r="D17" i="25"/>
  <c r="C6" i="25" s="1"/>
  <c r="E17" i="25"/>
  <c r="C19" i="25"/>
  <c r="C21" i="25"/>
  <c r="C23" i="25"/>
  <c r="D17" i="24"/>
  <c r="C6" i="24" s="1"/>
  <c r="E17" i="24"/>
  <c r="C19" i="24"/>
  <c r="C21" i="24"/>
  <c r="C23" i="24"/>
  <c r="C25" i="24"/>
  <c r="D17" i="23"/>
  <c r="C6" i="23" s="1"/>
  <c r="C21" i="23"/>
  <c r="D17" i="22"/>
  <c r="C6" i="22" s="1"/>
  <c r="E17" i="22"/>
  <c r="D14" i="22"/>
  <c r="C19" i="22"/>
  <c r="C21" i="22"/>
  <c r="C23" i="22"/>
  <c r="C25" i="22"/>
  <c r="C19" i="21"/>
  <c r="C21" i="21"/>
  <c r="C23" i="21"/>
  <c r="C25" i="21"/>
  <c r="C22" i="20"/>
  <c r="C23" i="20"/>
  <c r="C25" i="20"/>
  <c r="D17" i="20"/>
  <c r="C6" i="20" s="1"/>
  <c r="C26" i="20"/>
  <c r="E17" i="20"/>
  <c r="C18" i="20"/>
  <c r="D17" i="19"/>
  <c r="C6" i="19" s="1"/>
  <c r="E17" i="19"/>
  <c r="C21" i="19"/>
  <c r="C23" i="19"/>
  <c r="D7" i="18"/>
  <c r="C18" i="18"/>
  <c r="N6" i="3"/>
  <c r="C19" i="18"/>
  <c r="C21" i="18"/>
  <c r="C22" i="18"/>
  <c r="C23" i="18"/>
  <c r="E17" i="17"/>
  <c r="C20" i="17"/>
  <c r="D14" i="17"/>
  <c r="C23" i="17"/>
  <c r="C25" i="17"/>
  <c r="C22" i="16"/>
  <c r="C23" i="16"/>
  <c r="C25" i="16"/>
  <c r="D17" i="16"/>
  <c r="C6" i="16" s="1"/>
  <c r="C26" i="16"/>
  <c r="E17" i="16"/>
  <c r="C18" i="16"/>
  <c r="D17" i="15"/>
  <c r="C6" i="15" s="1"/>
  <c r="C20" i="15"/>
  <c r="C23" i="15"/>
  <c r="C18" i="14"/>
  <c r="C19" i="14"/>
  <c r="C21" i="14"/>
  <c r="C22" i="14"/>
  <c r="C23" i="14"/>
  <c r="F22" i="5"/>
  <c r="F22" i="10"/>
  <c r="F22" i="4"/>
  <c r="F24" i="4"/>
  <c r="F24" i="5"/>
  <c r="F24" i="8"/>
  <c r="F24" i="6"/>
  <c r="F24" i="9"/>
  <c r="F24" i="7"/>
  <c r="F18" i="10"/>
  <c r="F18" i="5"/>
  <c r="F18" i="4"/>
  <c r="F20" i="4"/>
  <c r="F20" i="5"/>
  <c r="F26" i="5"/>
  <c r="F26" i="10"/>
  <c r="F26" i="4"/>
  <c r="F19" i="14"/>
  <c r="F19" i="17"/>
  <c r="F19" i="20"/>
  <c r="F19" i="18"/>
  <c r="F19" i="12"/>
  <c r="F19" i="16"/>
  <c r="F19" i="19"/>
  <c r="F19" i="13"/>
  <c r="F21" i="20"/>
  <c r="F21" i="18"/>
  <c r="F21" i="12"/>
  <c r="F21" i="19"/>
  <c r="F21" i="16"/>
  <c r="F21" i="13"/>
  <c r="F21" i="17"/>
  <c r="F21" i="14"/>
  <c r="F23" i="19"/>
  <c r="F23" i="13"/>
  <c r="F23" i="14"/>
  <c r="F23" i="17"/>
  <c r="F23" i="20"/>
  <c r="F23" i="18"/>
  <c r="F23" i="12"/>
  <c r="F23" i="16"/>
  <c r="F25" i="14"/>
  <c r="F25" i="20"/>
  <c r="F25" i="18"/>
  <c r="F25" i="12"/>
  <c r="F25" i="16"/>
  <c r="F25" i="13"/>
  <c r="F25" i="19"/>
  <c r="F25" i="17"/>
  <c r="F27" i="16"/>
  <c r="F27" i="13"/>
  <c r="F27" i="19"/>
  <c r="F27" i="14"/>
  <c r="F27" i="17"/>
  <c r="F27" i="20"/>
  <c r="F27" i="18"/>
  <c r="F27" i="12"/>
  <c r="F20" i="8"/>
  <c r="F20" i="6"/>
  <c r="F20" i="9"/>
  <c r="F20" i="7"/>
  <c r="F19" i="27"/>
  <c r="F19" i="28"/>
  <c r="F19" i="26"/>
  <c r="F19" i="23"/>
  <c r="F19" i="22"/>
  <c r="F19" i="25"/>
  <c r="F19" i="24"/>
  <c r="F19" i="21"/>
  <c r="F21" i="28"/>
  <c r="F21" i="26"/>
  <c r="F21" i="27"/>
  <c r="F21" i="22"/>
  <c r="F21" i="25"/>
  <c r="F21" i="21"/>
  <c r="F21" i="24"/>
  <c r="F21" i="23"/>
  <c r="F23" i="27"/>
  <c r="F23" i="28"/>
  <c r="F23" i="26"/>
  <c r="F23" i="25"/>
  <c r="F23" i="24"/>
  <c r="F23" i="21"/>
  <c r="F23" i="23"/>
  <c r="F23" i="22"/>
  <c r="F25" i="28"/>
  <c r="F25" i="26"/>
  <c r="F25" i="27"/>
  <c r="F25" i="25"/>
  <c r="F25" i="23"/>
  <c r="F25" i="22"/>
  <c r="F25" i="21"/>
  <c r="F25" i="24"/>
  <c r="F27" i="27"/>
  <c r="F27" i="25"/>
  <c r="F27" i="28"/>
  <c r="F27" i="26"/>
  <c r="F27" i="22"/>
  <c r="F27" i="24"/>
  <c r="F27" i="21"/>
  <c r="F27" i="23"/>
  <c r="F21" i="9"/>
  <c r="F21" i="7"/>
  <c r="F21" i="8"/>
  <c r="F21" i="6"/>
  <c r="F23" i="8"/>
  <c r="F23" i="6"/>
  <c r="F23" i="9"/>
  <c r="F23" i="7"/>
  <c r="F25" i="9"/>
  <c r="F25" i="7"/>
  <c r="F25" i="6"/>
  <c r="F25" i="8"/>
  <c r="F27" i="9"/>
  <c r="F27" i="8"/>
  <c r="F27" i="6"/>
  <c r="F27" i="7"/>
  <c r="F18" i="9"/>
  <c r="F18" i="7"/>
  <c r="F18" i="8"/>
  <c r="F18" i="6"/>
  <c r="F19" i="4"/>
  <c r="F19" i="10"/>
  <c r="F19" i="5"/>
  <c r="F25" i="5"/>
  <c r="F25" i="10"/>
  <c r="F25" i="4"/>
  <c r="F27" i="10"/>
  <c r="F27" i="4"/>
  <c r="F22" i="9"/>
  <c r="F22" i="7"/>
  <c r="F22" i="8"/>
  <c r="F22" i="6"/>
  <c r="F21" i="5"/>
  <c r="F21" i="10"/>
  <c r="F21" i="4"/>
  <c r="F23" i="10"/>
  <c r="F23" i="4"/>
  <c r="F23" i="5"/>
  <c r="F18" i="14"/>
  <c r="F18" i="20"/>
  <c r="F18" i="18"/>
  <c r="F18" i="12"/>
  <c r="F18" i="16"/>
  <c r="F20" i="19"/>
  <c r="F20" i="13"/>
  <c r="F20" i="17"/>
  <c r="F22" i="16"/>
  <c r="F22" i="14"/>
  <c r="F22" i="20"/>
  <c r="F22" i="18"/>
  <c r="F22" i="12"/>
  <c r="F24" i="19"/>
  <c r="F24" i="17"/>
  <c r="F24" i="13"/>
  <c r="F26" i="20"/>
  <c r="F26" i="18"/>
  <c r="F26" i="12"/>
  <c r="F26" i="16"/>
  <c r="F26" i="14"/>
  <c r="L6" i="3"/>
  <c r="F26" i="7"/>
  <c r="F26" i="8"/>
  <c r="F26" i="6"/>
  <c r="F19" i="8"/>
  <c r="F19" i="6"/>
  <c r="F19" i="7"/>
  <c r="F19" i="9"/>
  <c r="F18" i="24"/>
  <c r="F18" i="22"/>
  <c r="F20" i="23"/>
  <c r="F20" i="21"/>
  <c r="F22" i="22"/>
  <c r="F22" i="24"/>
  <c r="F24" i="21"/>
  <c r="F24" i="23"/>
  <c r="F26" i="22"/>
  <c r="F26" i="24"/>
  <c r="F26" i="11"/>
  <c r="F22" i="11"/>
  <c r="F18" i="11"/>
  <c r="C26" i="11"/>
  <c r="C22" i="11"/>
  <c r="C18" i="11"/>
  <c r="F25" i="11"/>
  <c r="F20" i="11"/>
  <c r="C25" i="11"/>
  <c r="C20" i="11"/>
  <c r="F24" i="11"/>
  <c r="F19" i="11"/>
  <c r="C24" i="11"/>
  <c r="C19" i="11"/>
  <c r="F23" i="11"/>
  <c r="E17" i="11"/>
  <c r="C23" i="11"/>
  <c r="D17" i="11"/>
  <c r="C6" i="11" s="1"/>
  <c r="F27" i="11"/>
  <c r="F21" i="11"/>
  <c r="C21" i="11"/>
  <c r="F25" i="15"/>
  <c r="C18" i="4"/>
  <c r="C22" i="4"/>
  <c r="C26" i="4"/>
  <c r="C20" i="5"/>
  <c r="C24" i="5"/>
  <c r="C18" i="6"/>
  <c r="C22" i="6"/>
  <c r="C26" i="6"/>
  <c r="C20" i="7"/>
  <c r="C24" i="7"/>
  <c r="C18" i="8"/>
  <c r="C22" i="8"/>
  <c r="C26" i="8"/>
  <c r="F26" i="9"/>
  <c r="C26" i="9"/>
  <c r="C20" i="9"/>
  <c r="C24" i="9"/>
  <c r="C20" i="13"/>
  <c r="E17" i="15"/>
  <c r="F23" i="15"/>
  <c r="F26" i="17"/>
  <c r="F22" i="17"/>
  <c r="F18" i="17"/>
  <c r="C26" i="17"/>
  <c r="C22" i="17"/>
  <c r="C18" i="17"/>
  <c r="F26" i="13"/>
  <c r="F22" i="13"/>
  <c r="F18" i="13"/>
  <c r="C26" i="13"/>
  <c r="C22" i="13"/>
  <c r="C18" i="13"/>
  <c r="C21" i="13"/>
  <c r="F19" i="15"/>
  <c r="F24" i="15"/>
  <c r="F26" i="26"/>
  <c r="C20" i="4"/>
  <c r="C24" i="4"/>
  <c r="C20" i="6"/>
  <c r="C24" i="6"/>
  <c r="C20" i="8"/>
  <c r="C24" i="8"/>
  <c r="D17" i="13"/>
  <c r="C6" i="13" s="1"/>
  <c r="C23" i="13"/>
  <c r="F20" i="15"/>
  <c r="C19" i="17"/>
  <c r="C24" i="17"/>
  <c r="F26" i="28"/>
  <c r="F26" i="15"/>
  <c r="F22" i="15"/>
  <c r="F18" i="15"/>
  <c r="C26" i="15"/>
  <c r="C22" i="15"/>
  <c r="C18" i="15"/>
  <c r="C21" i="15"/>
  <c r="F21" i="15"/>
  <c r="F27" i="15"/>
  <c r="F24" i="31"/>
  <c r="F20" i="31"/>
  <c r="C26" i="31"/>
  <c r="C22" i="31"/>
  <c r="C18" i="31"/>
  <c r="F25" i="31"/>
  <c r="F21" i="31"/>
  <c r="E17" i="31"/>
  <c r="C23" i="31"/>
  <c r="F24" i="35"/>
  <c r="F20" i="35"/>
  <c r="C26" i="35"/>
  <c r="C22" i="35"/>
  <c r="C18" i="35"/>
  <c r="F25" i="35"/>
  <c r="F21" i="35"/>
  <c r="E17" i="35"/>
  <c r="C23" i="35"/>
  <c r="D17" i="31"/>
  <c r="C6" i="31" s="1"/>
  <c r="F23" i="31"/>
  <c r="D17" i="35"/>
  <c r="C6" i="35" s="1"/>
  <c r="F23" i="35"/>
  <c r="C20" i="10"/>
  <c r="C24" i="10"/>
  <c r="C20" i="12"/>
  <c r="C24" i="12"/>
  <c r="C20" i="14"/>
  <c r="C24" i="14"/>
  <c r="C20" i="16"/>
  <c r="C24" i="16"/>
  <c r="C20" i="18"/>
  <c r="C24" i="18"/>
  <c r="C18" i="19"/>
  <c r="C22" i="19"/>
  <c r="C26" i="19"/>
  <c r="C20" i="20"/>
  <c r="C24" i="20"/>
  <c r="C18" i="21"/>
  <c r="C22" i="21"/>
  <c r="C26" i="21"/>
  <c r="C20" i="22"/>
  <c r="C24" i="22"/>
  <c r="C18" i="23"/>
  <c r="C22" i="23"/>
  <c r="C26" i="23"/>
  <c r="C20" i="24"/>
  <c r="C24" i="24"/>
  <c r="C18" i="25"/>
  <c r="C22" i="25"/>
  <c r="C26" i="25"/>
  <c r="C20" i="26"/>
  <c r="C24" i="26"/>
  <c r="C18" i="27"/>
  <c r="C22" i="27"/>
  <c r="C26" i="27"/>
  <c r="C20" i="28"/>
  <c r="C24" i="28"/>
  <c r="C18" i="29"/>
  <c r="C22" i="29"/>
  <c r="F27" i="29"/>
  <c r="F18" i="31"/>
  <c r="C24" i="31"/>
  <c r="C21" i="33"/>
  <c r="F27" i="33"/>
  <c r="F18" i="35"/>
  <c r="C24" i="35"/>
  <c r="C21" i="37"/>
  <c r="F27" i="37"/>
  <c r="F20" i="10"/>
  <c r="F24" i="10"/>
  <c r="F20" i="12"/>
  <c r="F24" i="12"/>
  <c r="F20" i="14"/>
  <c r="F24" i="14"/>
  <c r="F20" i="16"/>
  <c r="F24" i="16"/>
  <c r="F20" i="18"/>
  <c r="F24" i="18"/>
  <c r="F18" i="19"/>
  <c r="F22" i="19"/>
  <c r="F26" i="19"/>
  <c r="F20" i="20"/>
  <c r="F24" i="20"/>
  <c r="F18" i="21"/>
  <c r="F22" i="21"/>
  <c r="F26" i="21"/>
  <c r="F20" i="22"/>
  <c r="F24" i="22"/>
  <c r="F18" i="23"/>
  <c r="F22" i="23"/>
  <c r="F26" i="23"/>
  <c r="F20" i="24"/>
  <c r="F24" i="24"/>
  <c r="F18" i="25"/>
  <c r="F22" i="25"/>
  <c r="F26" i="25"/>
  <c r="F20" i="26"/>
  <c r="F24" i="26"/>
  <c r="F18" i="27"/>
  <c r="F22" i="27"/>
  <c r="F26" i="27"/>
  <c r="F20" i="28"/>
  <c r="F24" i="28"/>
  <c r="F18" i="29"/>
  <c r="F22" i="29"/>
  <c r="C19" i="31"/>
  <c r="C25" i="31"/>
  <c r="F22" i="33"/>
  <c r="C19" i="35"/>
  <c r="C25" i="35"/>
  <c r="F22" i="37"/>
  <c r="F19" i="31"/>
  <c r="F26" i="31"/>
  <c r="F24" i="33"/>
  <c r="F20" i="33"/>
  <c r="C26" i="33"/>
  <c r="C22" i="33"/>
  <c r="C18" i="33"/>
  <c r="F25" i="33"/>
  <c r="F21" i="33"/>
  <c r="E17" i="33"/>
  <c r="C23" i="33"/>
  <c r="F19" i="35"/>
  <c r="F26" i="35"/>
  <c r="F24" i="37"/>
  <c r="F20" i="37"/>
  <c r="C26" i="37"/>
  <c r="C22" i="37"/>
  <c r="C18" i="37"/>
  <c r="F25" i="37"/>
  <c r="F21" i="37"/>
  <c r="E17" i="37"/>
  <c r="C23" i="37"/>
  <c r="C20" i="31"/>
  <c r="C20" i="35"/>
  <c r="F23" i="37"/>
  <c r="C20" i="19"/>
  <c r="C24" i="19"/>
  <c r="C20" i="21"/>
  <c r="C24" i="21"/>
  <c r="C18" i="22"/>
  <c r="C22" i="22"/>
  <c r="C20" i="23"/>
  <c r="C24" i="23"/>
  <c r="C18" i="24"/>
  <c r="C22" i="24"/>
  <c r="C20" i="25"/>
  <c r="C24" i="25"/>
  <c r="C18" i="26"/>
  <c r="C22" i="26"/>
  <c r="C26" i="26"/>
  <c r="C20" i="27"/>
  <c r="C24" i="27"/>
  <c r="C18" i="28"/>
  <c r="C22" i="28"/>
  <c r="C26" i="28"/>
  <c r="F24" i="29"/>
  <c r="C26" i="29"/>
  <c r="F25" i="29"/>
  <c r="C20" i="29"/>
  <c r="C24" i="29"/>
  <c r="C21" i="31"/>
  <c r="F27" i="31"/>
  <c r="F18" i="33"/>
  <c r="C24" i="33"/>
  <c r="C21" i="35"/>
  <c r="F27" i="35"/>
  <c r="F18" i="37"/>
  <c r="C24" i="37"/>
  <c r="F20" i="25"/>
  <c r="F24" i="25"/>
  <c r="F18" i="26"/>
  <c r="F22" i="26"/>
  <c r="F20" i="27"/>
  <c r="F24" i="27"/>
  <c r="F18" i="28"/>
  <c r="F22" i="28"/>
  <c r="F20" i="29"/>
  <c r="C25" i="29"/>
  <c r="F22" i="31"/>
  <c r="C19" i="33"/>
  <c r="C25" i="33"/>
  <c r="F22" i="35"/>
  <c r="C19" i="37"/>
  <c r="C25" i="37"/>
  <c r="F19" i="30"/>
  <c r="F23" i="30"/>
  <c r="F27" i="30"/>
  <c r="F19" i="32"/>
  <c r="F23" i="32"/>
  <c r="F27" i="32"/>
  <c r="F19" i="34"/>
  <c r="F23" i="34"/>
  <c r="F27" i="34"/>
  <c r="F19" i="36"/>
  <c r="F23" i="36"/>
  <c r="F27" i="36"/>
  <c r="F19" i="38"/>
  <c r="F23" i="38"/>
  <c r="F27" i="38"/>
  <c r="E17" i="39"/>
  <c r="F21" i="39"/>
  <c r="F25" i="39"/>
  <c r="F19" i="40"/>
  <c r="F23" i="40"/>
  <c r="F27" i="40"/>
  <c r="E17" i="41"/>
  <c r="F21" i="41"/>
  <c r="F25" i="41"/>
  <c r="F19" i="42"/>
  <c r="F23" i="42"/>
  <c r="F27" i="42"/>
  <c r="E17" i="43"/>
  <c r="F21" i="43"/>
  <c r="F25" i="43"/>
  <c r="F19" i="44"/>
  <c r="F23" i="44"/>
  <c r="F27" i="44"/>
  <c r="E17" i="45"/>
  <c r="F21" i="45"/>
  <c r="F25" i="45"/>
  <c r="F19" i="46"/>
  <c r="F23" i="46"/>
  <c r="F27" i="46"/>
  <c r="E17" i="47"/>
  <c r="F21" i="47"/>
  <c r="F25" i="47"/>
  <c r="F19" i="48"/>
  <c r="F23" i="48"/>
  <c r="F27" i="48"/>
  <c r="E17" i="49"/>
  <c r="F21" i="49"/>
  <c r="F25" i="49"/>
  <c r="F19" i="50"/>
  <c r="F23" i="50"/>
  <c r="F27" i="50"/>
  <c r="E17" i="51"/>
  <c r="F21" i="51"/>
  <c r="F25" i="51"/>
  <c r="F19" i="52"/>
  <c r="F23" i="52"/>
  <c r="F27" i="52"/>
  <c r="E17" i="53"/>
  <c r="F21" i="53"/>
  <c r="F25" i="53"/>
  <c r="C20" i="30"/>
  <c r="C24" i="30"/>
  <c r="C20" i="32"/>
  <c r="C24" i="32"/>
  <c r="C20" i="34"/>
  <c r="C24" i="34"/>
  <c r="C20" i="36"/>
  <c r="C24" i="36"/>
  <c r="C20" i="38"/>
  <c r="C24" i="38"/>
  <c r="C18" i="39"/>
  <c r="C22" i="39"/>
  <c r="C26" i="39"/>
  <c r="C20" i="40"/>
  <c r="C24" i="40"/>
  <c r="C18" i="41"/>
  <c r="C22" i="41"/>
  <c r="C26" i="41"/>
  <c r="C20" i="42"/>
  <c r="C24" i="42"/>
  <c r="C18" i="43"/>
  <c r="C22" i="43"/>
  <c r="C26" i="43"/>
  <c r="C20" i="44"/>
  <c r="C24" i="44"/>
  <c r="C18" i="45"/>
  <c r="C22" i="45"/>
  <c r="C26" i="45"/>
  <c r="C20" i="46"/>
  <c r="C24" i="46"/>
  <c r="C18" i="47"/>
  <c r="C22" i="47"/>
  <c r="C26" i="47"/>
  <c r="C20" i="48"/>
  <c r="C24" i="48"/>
  <c r="C18" i="49"/>
  <c r="C22" i="49"/>
  <c r="C26" i="49"/>
  <c r="C20" i="50"/>
  <c r="C24" i="50"/>
  <c r="C18" i="51"/>
  <c r="C22" i="51"/>
  <c r="C26" i="51"/>
  <c r="C20" i="52"/>
  <c r="C24" i="52"/>
  <c r="C18" i="53"/>
  <c r="C22" i="53"/>
  <c r="C26" i="53"/>
  <c r="F18" i="53"/>
  <c r="F22" i="53"/>
  <c r="F26" i="53"/>
  <c r="C19" i="53"/>
  <c r="C23" i="53"/>
  <c r="F19" i="53"/>
  <c r="F23" i="53"/>
  <c r="F27" i="53"/>
  <c r="C20" i="39"/>
  <c r="C24" i="39"/>
  <c r="C20" i="41"/>
  <c r="C24" i="41"/>
  <c r="C20" i="43"/>
  <c r="C24" i="43"/>
  <c r="C20" i="45"/>
  <c r="C24" i="45"/>
  <c r="C20" i="47"/>
  <c r="C24" i="47"/>
  <c r="C20" i="49"/>
  <c r="C24" i="49"/>
  <c r="C20" i="51"/>
  <c r="C24" i="51"/>
  <c r="C20" i="53"/>
  <c r="C24" i="53"/>
  <c r="F18" i="30"/>
  <c r="F22" i="30"/>
  <c r="F18" i="32"/>
  <c r="F22" i="32"/>
  <c r="F18" i="34"/>
  <c r="F22" i="34"/>
  <c r="F18" i="36"/>
  <c r="F22" i="36"/>
  <c r="F18" i="38"/>
  <c r="F22" i="38"/>
  <c r="F20" i="39"/>
  <c r="F24" i="39"/>
  <c r="F18" i="40"/>
  <c r="F22" i="40"/>
  <c r="F20" i="41"/>
  <c r="F24" i="41"/>
  <c r="F18" i="42"/>
  <c r="F22" i="42"/>
  <c r="F20" i="43"/>
  <c r="F24" i="43"/>
  <c r="F18" i="44"/>
  <c r="F22" i="44"/>
  <c r="F20" i="45"/>
  <c r="F24" i="45"/>
  <c r="F18" i="46"/>
  <c r="F22" i="46"/>
  <c r="F20" i="47"/>
  <c r="F24" i="47"/>
  <c r="F18" i="48"/>
  <c r="F22" i="48"/>
  <c r="F20" i="49"/>
  <c r="F24" i="49"/>
  <c r="F18" i="50"/>
  <c r="F22" i="50"/>
  <c r="F20" i="51"/>
  <c r="F24" i="51"/>
  <c r="F22" i="52"/>
  <c r="F20" i="53"/>
  <c r="F24" i="53"/>
  <c r="I24" i="44" l="1"/>
  <c r="G24" i="44" s="1"/>
  <c r="H26" i="45"/>
  <c r="H26" i="49"/>
  <c r="H18" i="45"/>
  <c r="H20" i="32"/>
  <c r="H26" i="33"/>
  <c r="H24" i="38"/>
  <c r="H24" i="48"/>
  <c r="H27" i="47"/>
  <c r="H26" i="47"/>
  <c r="H26" i="41"/>
  <c r="H22" i="41"/>
  <c r="H20" i="30"/>
  <c r="H20" i="50"/>
  <c r="H18" i="51"/>
  <c r="H26" i="51"/>
  <c r="H25" i="50"/>
  <c r="I18" i="47"/>
  <c r="G18" i="47" s="1"/>
  <c r="D28" i="47" s="1"/>
  <c r="H45" i="3" s="1"/>
  <c r="I20" i="46"/>
  <c r="G20" i="46" s="1"/>
  <c r="H20" i="46"/>
  <c r="D7" i="46"/>
  <c r="D6" i="46"/>
  <c r="H25" i="46"/>
  <c r="I24" i="46"/>
  <c r="G24" i="46" s="1"/>
  <c r="H24" i="46"/>
  <c r="H19" i="45"/>
  <c r="H27" i="45"/>
  <c r="I21" i="44"/>
  <c r="G21" i="44" s="1"/>
  <c r="H21" i="44"/>
  <c r="H21" i="42"/>
  <c r="D6" i="42"/>
  <c r="I18" i="41"/>
  <c r="G18" i="41" s="1"/>
  <c r="D28" i="41" s="1"/>
  <c r="H39" i="3" s="1"/>
  <c r="I24" i="40"/>
  <c r="G24" i="40" s="1"/>
  <c r="H24" i="40"/>
  <c r="H20" i="40"/>
  <c r="H20" i="36"/>
  <c r="I23" i="33"/>
  <c r="G23" i="33" s="1"/>
  <c r="I19" i="33"/>
  <c r="G19" i="33" s="1"/>
  <c r="H24" i="32"/>
  <c r="I24" i="32"/>
  <c r="G24" i="32" s="1"/>
  <c r="H24" i="30"/>
  <c r="H21" i="36"/>
  <c r="H23" i="39"/>
  <c r="H23" i="49"/>
  <c r="H23" i="43"/>
  <c r="H21" i="34"/>
  <c r="I22" i="39"/>
  <c r="G22" i="39" s="1"/>
  <c r="H22" i="39"/>
  <c r="I23" i="47"/>
  <c r="G23" i="47" s="1"/>
  <c r="H23" i="47"/>
  <c r="I21" i="52"/>
  <c r="G21" i="52" s="1"/>
  <c r="H21" i="52"/>
  <c r="H26" i="39"/>
  <c r="I23" i="45"/>
  <c r="G23" i="45" s="1"/>
  <c r="H23" i="45"/>
  <c r="H20" i="38"/>
  <c r="I20" i="38"/>
  <c r="G20" i="38" s="1"/>
  <c r="I26" i="43"/>
  <c r="G26" i="43" s="1"/>
  <c r="H26" i="43"/>
  <c r="H19" i="37"/>
  <c r="I19" i="37"/>
  <c r="G19" i="37" s="1"/>
  <c r="I21" i="30"/>
  <c r="G21" i="30" s="1"/>
  <c r="H21" i="30"/>
  <c r="I21" i="32"/>
  <c r="G21" i="32" s="1"/>
  <c r="H21" i="32"/>
  <c r="H22" i="49"/>
  <c r="I22" i="49"/>
  <c r="G22" i="49" s="1"/>
  <c r="I21" i="38"/>
  <c r="G21" i="38" s="1"/>
  <c r="H21" i="38"/>
  <c r="D7" i="52"/>
  <c r="D6" i="52"/>
  <c r="I18" i="39"/>
  <c r="G18" i="39" s="1"/>
  <c r="D28" i="39" s="1"/>
  <c r="H37" i="3" s="1"/>
  <c r="H18" i="39"/>
  <c r="H25" i="36"/>
  <c r="I25" i="36"/>
  <c r="G25" i="36" s="1"/>
  <c r="I20" i="48"/>
  <c r="G20" i="48" s="1"/>
  <c r="H20" i="48"/>
  <c r="H26" i="37"/>
  <c r="I26" i="37"/>
  <c r="G26" i="37" s="1"/>
  <c r="G26" i="52"/>
  <c r="I18" i="43"/>
  <c r="G18" i="43" s="1"/>
  <c r="D28" i="43" s="1"/>
  <c r="H41" i="3" s="1"/>
  <c r="H18" i="43"/>
  <c r="D7" i="38"/>
  <c r="D6" i="38"/>
  <c r="H24" i="52"/>
  <c r="I24" i="52"/>
  <c r="G24" i="52" s="1"/>
  <c r="H27" i="43"/>
  <c r="I27" i="43"/>
  <c r="G27" i="43" s="1"/>
  <c r="I21" i="50"/>
  <c r="G21" i="50" s="1"/>
  <c r="H21" i="50"/>
  <c r="I24" i="36"/>
  <c r="G24" i="36" s="1"/>
  <c r="H24" i="36"/>
  <c r="I24" i="42"/>
  <c r="G24" i="42" s="1"/>
  <c r="H24" i="42"/>
  <c r="H25" i="34"/>
  <c r="I25" i="34"/>
  <c r="G25" i="34" s="1"/>
  <c r="H19" i="43"/>
  <c r="I19" i="43"/>
  <c r="G19" i="43" s="1"/>
  <c r="I27" i="49"/>
  <c r="G27" i="49" s="1"/>
  <c r="H27" i="49"/>
  <c r="I22" i="45"/>
  <c r="G22" i="45" s="1"/>
  <c r="H22" i="45"/>
  <c r="D7" i="36"/>
  <c r="D6" i="36"/>
  <c r="G25" i="52"/>
  <c r="G21" i="42"/>
  <c r="H18" i="52"/>
  <c r="I18" i="52"/>
  <c r="G18" i="52" s="1"/>
  <c r="I20" i="42"/>
  <c r="G20" i="42" s="1"/>
  <c r="H20" i="42"/>
  <c r="I25" i="42"/>
  <c r="G25" i="42" s="1"/>
  <c r="H25" i="42"/>
  <c r="I19" i="49"/>
  <c r="G19" i="49" s="1"/>
  <c r="H19" i="49"/>
  <c r="H23" i="41"/>
  <c r="I23" i="41"/>
  <c r="G23" i="41" s="1"/>
  <c r="I24" i="34"/>
  <c r="G24" i="34" s="1"/>
  <c r="H24" i="34"/>
  <c r="H27" i="39"/>
  <c r="I27" i="39"/>
  <c r="G27" i="39" s="1"/>
  <c r="H25" i="38"/>
  <c r="I25" i="38"/>
  <c r="G25" i="38" s="1"/>
  <c r="H23" i="51"/>
  <c r="I23" i="51"/>
  <c r="G23" i="51" s="1"/>
  <c r="I25" i="48"/>
  <c r="G25" i="48" s="1"/>
  <c r="H25" i="48"/>
  <c r="D7" i="34"/>
  <c r="D6" i="34"/>
  <c r="G20" i="34"/>
  <c r="I19" i="39"/>
  <c r="G19" i="39" s="1"/>
  <c r="H19" i="39"/>
  <c r="G20" i="36"/>
  <c r="D7" i="23"/>
  <c r="D7" i="10"/>
  <c r="D6" i="10"/>
  <c r="D7" i="5"/>
  <c r="D6" i="5"/>
  <c r="D7" i="4"/>
  <c r="D6" i="4"/>
  <c r="D7" i="21"/>
  <c r="D6" i="21"/>
  <c r="I23" i="29"/>
  <c r="H23" i="29"/>
  <c r="I21" i="29"/>
  <c r="H21" i="29"/>
  <c r="I19" i="29"/>
  <c r="H19" i="29"/>
  <c r="G26" i="29"/>
  <c r="D6" i="29"/>
  <c r="D7" i="29"/>
  <c r="D7" i="14"/>
  <c r="D6" i="14"/>
  <c r="D6" i="13"/>
  <c r="D7" i="13"/>
  <c r="D7" i="12"/>
  <c r="D6" i="12"/>
  <c r="D7" i="9"/>
  <c r="D6" i="9"/>
  <c r="D7" i="8"/>
  <c r="D6" i="8"/>
  <c r="D7" i="7"/>
  <c r="D6" i="7"/>
  <c r="D7" i="6"/>
  <c r="D6" i="6"/>
  <c r="D7" i="28"/>
  <c r="D6" i="28"/>
  <c r="D6" i="27"/>
  <c r="D7" i="27"/>
  <c r="D7" i="26"/>
  <c r="D6" i="26"/>
  <c r="D7" i="25"/>
  <c r="D6" i="25"/>
  <c r="D7" i="24"/>
  <c r="D6" i="24"/>
  <c r="D7" i="22"/>
  <c r="D6" i="22"/>
  <c r="D7" i="20"/>
  <c r="D6" i="20"/>
  <c r="D6" i="19"/>
  <c r="D7" i="19"/>
  <c r="D7" i="17"/>
  <c r="D6" i="17"/>
  <c r="D7" i="16"/>
  <c r="D6" i="16"/>
  <c r="I27" i="44"/>
  <c r="G27" i="44" s="1"/>
  <c r="H27" i="44"/>
  <c r="D7" i="11"/>
  <c r="D6" i="11"/>
  <c r="I24" i="17"/>
  <c r="H24" i="17"/>
  <c r="I20" i="13"/>
  <c r="H20" i="13"/>
  <c r="I27" i="27"/>
  <c r="H27" i="27"/>
  <c r="H21" i="28"/>
  <c r="I21" i="28"/>
  <c r="I21" i="13"/>
  <c r="H21" i="13"/>
  <c r="I20" i="41"/>
  <c r="G20" i="41" s="1"/>
  <c r="H20" i="41"/>
  <c r="H18" i="36"/>
  <c r="I18" i="36"/>
  <c r="G18" i="36" s="1"/>
  <c r="D28" i="36" s="1"/>
  <c r="H34" i="3" s="1"/>
  <c r="I23" i="53"/>
  <c r="G23" i="53" s="1"/>
  <c r="H23" i="53"/>
  <c r="I23" i="52"/>
  <c r="G23" i="52" s="1"/>
  <c r="H23" i="52"/>
  <c r="H25" i="49"/>
  <c r="I25" i="49"/>
  <c r="G25" i="49" s="1"/>
  <c r="D7" i="47"/>
  <c r="G22" i="47"/>
  <c r="G27" i="47"/>
  <c r="G19" i="47"/>
  <c r="G26" i="47"/>
  <c r="D6" i="47"/>
  <c r="I23" i="44"/>
  <c r="G23" i="44" s="1"/>
  <c r="H23" i="44"/>
  <c r="H25" i="41"/>
  <c r="I25" i="41"/>
  <c r="G25" i="41" s="1"/>
  <c r="D7" i="39"/>
  <c r="G26" i="39"/>
  <c r="G23" i="39"/>
  <c r="D6" i="39"/>
  <c r="I23" i="34"/>
  <c r="G23" i="34" s="1"/>
  <c r="H23" i="34"/>
  <c r="I22" i="26"/>
  <c r="H22" i="26"/>
  <c r="I24" i="29"/>
  <c r="H24" i="29"/>
  <c r="I23" i="37"/>
  <c r="G23" i="37" s="1"/>
  <c r="H23" i="37"/>
  <c r="I25" i="37"/>
  <c r="G25" i="37" s="1"/>
  <c r="H25" i="37"/>
  <c r="I19" i="35"/>
  <c r="G19" i="35" s="1"/>
  <c r="H19" i="35"/>
  <c r="I20" i="33"/>
  <c r="G20" i="33" s="1"/>
  <c r="H20" i="33"/>
  <c r="H24" i="28"/>
  <c r="I24" i="28"/>
  <c r="I26" i="25"/>
  <c r="H26" i="25"/>
  <c r="I18" i="23"/>
  <c r="H18" i="23"/>
  <c r="I20" i="20"/>
  <c r="H20" i="20"/>
  <c r="I24" i="14"/>
  <c r="H24" i="14"/>
  <c r="I23" i="31"/>
  <c r="G23" i="31" s="1"/>
  <c r="H23" i="31"/>
  <c r="I27" i="15"/>
  <c r="H27" i="15"/>
  <c r="I18" i="15"/>
  <c r="H18" i="15"/>
  <c r="I26" i="9"/>
  <c r="H26" i="9"/>
  <c r="I23" i="11"/>
  <c r="H23" i="11"/>
  <c r="I20" i="11"/>
  <c r="H20" i="11"/>
  <c r="I22" i="24"/>
  <c r="H22" i="24"/>
  <c r="H19" i="6"/>
  <c r="I19" i="6"/>
  <c r="I24" i="19"/>
  <c r="H24" i="19"/>
  <c r="I20" i="19"/>
  <c r="H20" i="19"/>
  <c r="H23" i="10"/>
  <c r="I23" i="10"/>
  <c r="I19" i="10"/>
  <c r="H19" i="10"/>
  <c r="H27" i="6"/>
  <c r="I27" i="6"/>
  <c r="H23" i="9"/>
  <c r="I23" i="9"/>
  <c r="I27" i="23"/>
  <c r="H27" i="23"/>
  <c r="H25" i="24"/>
  <c r="I25" i="24"/>
  <c r="I23" i="22"/>
  <c r="H23" i="22"/>
  <c r="I21" i="23"/>
  <c r="H21" i="23"/>
  <c r="I19" i="21"/>
  <c r="H19" i="21"/>
  <c r="I20" i="7"/>
  <c r="H20" i="7"/>
  <c r="I27" i="17"/>
  <c r="H27" i="17"/>
  <c r="H25" i="16"/>
  <c r="I25" i="16"/>
  <c r="I23" i="20"/>
  <c r="H23" i="20"/>
  <c r="I21" i="16"/>
  <c r="H21" i="16"/>
  <c r="I19" i="12"/>
  <c r="H19" i="12"/>
  <c r="I20" i="5"/>
  <c r="H20" i="5"/>
  <c r="I24" i="8"/>
  <c r="H24" i="8"/>
  <c r="I22" i="36"/>
  <c r="G22" i="36" s="1"/>
  <c r="H22" i="36"/>
  <c r="I21" i="47"/>
  <c r="G21" i="47" s="1"/>
  <c r="H21" i="47"/>
  <c r="I26" i="13"/>
  <c r="H26" i="13"/>
  <c r="I19" i="7"/>
  <c r="H19" i="7"/>
  <c r="I27" i="20"/>
  <c r="H27" i="20"/>
  <c r="I20" i="49"/>
  <c r="G20" i="49" s="1"/>
  <c r="H20" i="49"/>
  <c r="I22" i="44"/>
  <c r="G22" i="44" s="1"/>
  <c r="H22" i="44"/>
  <c r="H22" i="40"/>
  <c r="I22" i="40"/>
  <c r="G22" i="40" s="1"/>
  <c r="I22" i="34"/>
  <c r="G22" i="34" s="1"/>
  <c r="H22" i="34"/>
  <c r="I19" i="53"/>
  <c r="G19" i="53" s="1"/>
  <c r="H19" i="53"/>
  <c r="I19" i="52"/>
  <c r="G19" i="52" s="1"/>
  <c r="H19" i="52"/>
  <c r="I21" i="49"/>
  <c r="G21" i="49" s="1"/>
  <c r="H21" i="49"/>
  <c r="I27" i="46"/>
  <c r="G27" i="46" s="1"/>
  <c r="H27" i="46"/>
  <c r="I19" i="44"/>
  <c r="G19" i="44" s="1"/>
  <c r="H19" i="44"/>
  <c r="I21" i="41"/>
  <c r="G21" i="41" s="1"/>
  <c r="H21" i="41"/>
  <c r="I27" i="38"/>
  <c r="G27" i="38" s="1"/>
  <c r="H27" i="38"/>
  <c r="I19" i="34"/>
  <c r="G19" i="34" s="1"/>
  <c r="H19" i="34"/>
  <c r="I22" i="31"/>
  <c r="G22" i="31" s="1"/>
  <c r="H22" i="31"/>
  <c r="H18" i="26"/>
  <c r="I18" i="26"/>
  <c r="I18" i="33"/>
  <c r="G18" i="33" s="1"/>
  <c r="D28" i="33" s="1"/>
  <c r="H31" i="3" s="1"/>
  <c r="H18" i="33"/>
  <c r="I24" i="33"/>
  <c r="G24" i="33" s="1"/>
  <c r="H24" i="33"/>
  <c r="I22" i="33"/>
  <c r="G22" i="33" s="1"/>
  <c r="H22" i="33"/>
  <c r="I20" i="28"/>
  <c r="H20" i="28"/>
  <c r="I22" i="25"/>
  <c r="H22" i="25"/>
  <c r="H26" i="19"/>
  <c r="I26" i="19"/>
  <c r="I20" i="14"/>
  <c r="H20" i="14"/>
  <c r="I18" i="35"/>
  <c r="G18" i="35" s="1"/>
  <c r="D28" i="35" s="1"/>
  <c r="H33" i="3" s="1"/>
  <c r="H18" i="35"/>
  <c r="I20" i="35"/>
  <c r="G20" i="35" s="1"/>
  <c r="H20" i="35"/>
  <c r="I21" i="15"/>
  <c r="H21" i="15"/>
  <c r="H22" i="15"/>
  <c r="I22" i="15"/>
  <c r="I23" i="15"/>
  <c r="H23" i="15"/>
  <c r="H21" i="11"/>
  <c r="I21" i="11"/>
  <c r="I25" i="11"/>
  <c r="H25" i="11"/>
  <c r="H22" i="22"/>
  <c r="I22" i="22"/>
  <c r="I19" i="8"/>
  <c r="H19" i="8"/>
  <c r="I26" i="14"/>
  <c r="H26" i="14"/>
  <c r="I22" i="12"/>
  <c r="H22" i="12"/>
  <c r="I18" i="16"/>
  <c r="H18" i="16"/>
  <c r="H21" i="4"/>
  <c r="I21" i="4"/>
  <c r="H27" i="5"/>
  <c r="I27" i="5"/>
  <c r="I19" i="4"/>
  <c r="H19" i="4"/>
  <c r="I27" i="8"/>
  <c r="H27" i="8"/>
  <c r="I23" i="6"/>
  <c r="H23" i="6"/>
  <c r="H27" i="21"/>
  <c r="I27" i="21"/>
  <c r="I25" i="21"/>
  <c r="H25" i="21"/>
  <c r="I23" i="23"/>
  <c r="H23" i="23"/>
  <c r="I21" i="24"/>
  <c r="H21" i="24"/>
  <c r="I19" i="24"/>
  <c r="H19" i="24"/>
  <c r="H20" i="9"/>
  <c r="I20" i="9"/>
  <c r="H27" i="14"/>
  <c r="I27" i="14"/>
  <c r="I25" i="12"/>
  <c r="H25" i="12"/>
  <c r="H23" i="17"/>
  <c r="I23" i="17"/>
  <c r="I21" i="19"/>
  <c r="H21" i="19"/>
  <c r="I19" i="18"/>
  <c r="H19" i="18"/>
  <c r="I20" i="4"/>
  <c r="H20" i="4"/>
  <c r="I24" i="45"/>
  <c r="G24" i="45" s="1"/>
  <c r="H24" i="45"/>
  <c r="I27" i="34"/>
  <c r="G27" i="34" s="1"/>
  <c r="H27" i="34"/>
  <c r="H20" i="16"/>
  <c r="I20" i="16"/>
  <c r="H24" i="21"/>
  <c r="I24" i="21"/>
  <c r="I27" i="7"/>
  <c r="H27" i="7"/>
  <c r="I26" i="5"/>
  <c r="H26" i="5"/>
  <c r="H22" i="48"/>
  <c r="I22" i="48"/>
  <c r="G22" i="48" s="1"/>
  <c r="I18" i="40"/>
  <c r="G18" i="40" s="1"/>
  <c r="D28" i="40" s="1"/>
  <c r="H38" i="3" s="1"/>
  <c r="H18" i="40"/>
  <c r="H18" i="34"/>
  <c r="I18" i="34"/>
  <c r="G18" i="34" s="1"/>
  <c r="D28" i="34" s="1"/>
  <c r="H32" i="3" s="1"/>
  <c r="I25" i="51"/>
  <c r="G25" i="51" s="1"/>
  <c r="H25" i="51"/>
  <c r="D7" i="49"/>
  <c r="D6" i="49"/>
  <c r="G26" i="49"/>
  <c r="G18" i="49"/>
  <c r="D28" i="49" s="1"/>
  <c r="H47" i="3" s="1"/>
  <c r="G23" i="49"/>
  <c r="I23" i="46"/>
  <c r="G23" i="46" s="1"/>
  <c r="H23" i="46"/>
  <c r="I25" i="43"/>
  <c r="G25" i="43" s="1"/>
  <c r="H25" i="43"/>
  <c r="D7" i="41"/>
  <c r="D6" i="41"/>
  <c r="G22" i="41"/>
  <c r="G27" i="41"/>
  <c r="G19" i="41"/>
  <c r="G26" i="41"/>
  <c r="I23" i="38"/>
  <c r="G23" i="38" s="1"/>
  <c r="H23" i="38"/>
  <c r="I27" i="32"/>
  <c r="G27" i="32" s="1"/>
  <c r="H27" i="32"/>
  <c r="I24" i="25"/>
  <c r="H24" i="25"/>
  <c r="H27" i="31"/>
  <c r="I27" i="31"/>
  <c r="G27" i="31" s="1"/>
  <c r="D7" i="33"/>
  <c r="D6" i="33"/>
  <c r="G26" i="33"/>
  <c r="H26" i="27"/>
  <c r="I26" i="27"/>
  <c r="I18" i="25"/>
  <c r="H18" i="25"/>
  <c r="I24" i="22"/>
  <c r="H24" i="22"/>
  <c r="I22" i="19"/>
  <c r="H22" i="19"/>
  <c r="I24" i="12"/>
  <c r="H24" i="12"/>
  <c r="I27" i="33"/>
  <c r="G27" i="33" s="1"/>
  <c r="H27" i="33"/>
  <c r="I24" i="35"/>
  <c r="G24" i="35" s="1"/>
  <c r="H24" i="35"/>
  <c r="I26" i="15"/>
  <c r="H26" i="15"/>
  <c r="D7" i="15"/>
  <c r="D6" i="15"/>
  <c r="I27" i="11"/>
  <c r="H27" i="11"/>
  <c r="I20" i="21"/>
  <c r="H20" i="21"/>
  <c r="I26" i="6"/>
  <c r="H26" i="6"/>
  <c r="I26" i="16"/>
  <c r="H26" i="16"/>
  <c r="I22" i="18"/>
  <c r="H22" i="18"/>
  <c r="I18" i="12"/>
  <c r="H18" i="12"/>
  <c r="I21" i="10"/>
  <c r="H21" i="10"/>
  <c r="I27" i="4"/>
  <c r="H27" i="4"/>
  <c r="I18" i="6"/>
  <c r="H18" i="6"/>
  <c r="I27" i="9"/>
  <c r="H27" i="9"/>
  <c r="I23" i="8"/>
  <c r="H23" i="8"/>
  <c r="I27" i="24"/>
  <c r="H27" i="24"/>
  <c r="I25" i="22"/>
  <c r="H25" i="22"/>
  <c r="I23" i="21"/>
  <c r="H23" i="21"/>
  <c r="I21" i="21"/>
  <c r="H21" i="21"/>
  <c r="I19" i="25"/>
  <c r="H19" i="25"/>
  <c r="I20" i="6"/>
  <c r="H20" i="6"/>
  <c r="I27" i="19"/>
  <c r="H27" i="19"/>
  <c r="I25" i="18"/>
  <c r="H25" i="18"/>
  <c r="I23" i="14"/>
  <c r="H23" i="14"/>
  <c r="H21" i="12"/>
  <c r="I21" i="12"/>
  <c r="I19" i="20"/>
  <c r="H19" i="20"/>
  <c r="I18" i="4"/>
  <c r="H18" i="4"/>
  <c r="H24" i="5"/>
  <c r="I24" i="5"/>
  <c r="I18" i="53"/>
  <c r="G18" i="53" s="1"/>
  <c r="D28" i="53" s="1"/>
  <c r="H51" i="3" s="1"/>
  <c r="H18" i="53"/>
  <c r="I19" i="50"/>
  <c r="G19" i="50" s="1"/>
  <c r="H19" i="50"/>
  <c r="I20" i="27"/>
  <c r="H20" i="27"/>
  <c r="I26" i="35"/>
  <c r="G26" i="35" s="1"/>
  <c r="H26" i="35"/>
  <c r="I24" i="20"/>
  <c r="H24" i="20"/>
  <c r="I20" i="15"/>
  <c r="H20" i="15"/>
  <c r="I23" i="4"/>
  <c r="H23" i="4"/>
  <c r="I23" i="27"/>
  <c r="H23" i="27"/>
  <c r="I19" i="16"/>
  <c r="H19" i="16"/>
  <c r="I20" i="53"/>
  <c r="G20" i="53" s="1"/>
  <c r="H20" i="53"/>
  <c r="H18" i="44"/>
  <c r="I18" i="44"/>
  <c r="G18" i="44" s="1"/>
  <c r="D28" i="44" s="1"/>
  <c r="H42" i="3" s="1"/>
  <c r="I24" i="43"/>
  <c r="G24" i="43" s="1"/>
  <c r="H24" i="43"/>
  <c r="I24" i="39"/>
  <c r="G24" i="39" s="1"/>
  <c r="H24" i="39"/>
  <c r="H22" i="32"/>
  <c r="I22" i="32"/>
  <c r="G22" i="32" s="1"/>
  <c r="I21" i="51"/>
  <c r="G21" i="51" s="1"/>
  <c r="H21" i="51"/>
  <c r="I27" i="48"/>
  <c r="G27" i="48" s="1"/>
  <c r="H27" i="48"/>
  <c r="I19" i="46"/>
  <c r="G19" i="46" s="1"/>
  <c r="H19" i="46"/>
  <c r="I21" i="43"/>
  <c r="G21" i="43" s="1"/>
  <c r="H21" i="43"/>
  <c r="I27" i="40"/>
  <c r="G27" i="40" s="1"/>
  <c r="H27" i="40"/>
  <c r="I19" i="38"/>
  <c r="G19" i="38" s="1"/>
  <c r="H19" i="38"/>
  <c r="I23" i="32"/>
  <c r="G23" i="32" s="1"/>
  <c r="H23" i="32"/>
  <c r="I20" i="29"/>
  <c r="H20" i="29"/>
  <c r="H20" i="25"/>
  <c r="I20" i="25"/>
  <c r="I21" i="33"/>
  <c r="G21" i="33" s="1"/>
  <c r="H21" i="33"/>
  <c r="I26" i="31"/>
  <c r="G26" i="31" s="1"/>
  <c r="H26" i="31"/>
  <c r="I22" i="27"/>
  <c r="H22" i="27"/>
  <c r="I20" i="22"/>
  <c r="H20" i="22"/>
  <c r="H18" i="19"/>
  <c r="I18" i="19"/>
  <c r="I20" i="12"/>
  <c r="H20" i="12"/>
  <c r="D7" i="35"/>
  <c r="D6" i="35"/>
  <c r="I20" i="31"/>
  <c r="G20" i="31" s="1"/>
  <c r="H20" i="31"/>
  <c r="I20" i="23"/>
  <c r="H20" i="23"/>
  <c r="I26" i="8"/>
  <c r="H26" i="8"/>
  <c r="I26" i="12"/>
  <c r="H26" i="12"/>
  <c r="I22" i="20"/>
  <c r="H22" i="20"/>
  <c r="I18" i="18"/>
  <c r="H18" i="18"/>
  <c r="I21" i="5"/>
  <c r="H21" i="5"/>
  <c r="I27" i="10"/>
  <c r="H27" i="10"/>
  <c r="I18" i="8"/>
  <c r="H18" i="8"/>
  <c r="H25" i="8"/>
  <c r="I25" i="8"/>
  <c r="I21" i="6"/>
  <c r="H21" i="6"/>
  <c r="H27" i="22"/>
  <c r="I27" i="22"/>
  <c r="I25" i="23"/>
  <c r="H25" i="23"/>
  <c r="I23" i="24"/>
  <c r="H23" i="24"/>
  <c r="I21" i="25"/>
  <c r="H21" i="25"/>
  <c r="H19" i="22"/>
  <c r="I19" i="22"/>
  <c r="H20" i="8"/>
  <c r="I20" i="8"/>
  <c r="I27" i="13"/>
  <c r="H27" i="13"/>
  <c r="I25" i="20"/>
  <c r="H25" i="20"/>
  <c r="I23" i="13"/>
  <c r="H23" i="13"/>
  <c r="I21" i="18"/>
  <c r="H21" i="18"/>
  <c r="I19" i="17"/>
  <c r="H19" i="17"/>
  <c r="I18" i="5"/>
  <c r="H18" i="5"/>
  <c r="H24" i="4"/>
  <c r="I24" i="4"/>
  <c r="I24" i="41"/>
  <c r="G24" i="41" s="1"/>
  <c r="H24" i="41"/>
  <c r="I21" i="39"/>
  <c r="G21" i="39" s="1"/>
  <c r="H21" i="39"/>
  <c r="I20" i="26"/>
  <c r="H20" i="26"/>
  <c r="H25" i="31"/>
  <c r="I25" i="31"/>
  <c r="G25" i="31" s="1"/>
  <c r="I26" i="17"/>
  <c r="H26" i="17"/>
  <c r="H26" i="11"/>
  <c r="I26" i="11"/>
  <c r="I22" i="9"/>
  <c r="H22" i="9"/>
  <c r="I19" i="27"/>
  <c r="H19" i="27"/>
  <c r="H25" i="13"/>
  <c r="I25" i="13"/>
  <c r="I24" i="53"/>
  <c r="G24" i="53" s="1"/>
  <c r="H24" i="53"/>
  <c r="I22" i="52"/>
  <c r="G22" i="52" s="1"/>
  <c r="H22" i="52"/>
  <c r="I24" i="51"/>
  <c r="G24" i="51" s="1"/>
  <c r="H24" i="51"/>
  <c r="I20" i="47"/>
  <c r="G20" i="47" s="1"/>
  <c r="H20" i="47"/>
  <c r="I20" i="39"/>
  <c r="G20" i="39" s="1"/>
  <c r="H20" i="39"/>
  <c r="H25" i="53"/>
  <c r="I25" i="53"/>
  <c r="G25" i="53" s="1"/>
  <c r="D7" i="51"/>
  <c r="G26" i="51"/>
  <c r="G18" i="51"/>
  <c r="D28" i="51" s="1"/>
  <c r="H49" i="3" s="1"/>
  <c r="D6" i="51"/>
  <c r="G22" i="51"/>
  <c r="G27" i="51"/>
  <c r="G19" i="51"/>
  <c r="I23" i="48"/>
  <c r="G23" i="48" s="1"/>
  <c r="H23" i="48"/>
  <c r="I25" i="45"/>
  <c r="G25" i="45" s="1"/>
  <c r="H25" i="45"/>
  <c r="D7" i="43"/>
  <c r="G23" i="43"/>
  <c r="D6" i="43"/>
  <c r="G22" i="43"/>
  <c r="I23" i="40"/>
  <c r="G23" i="40" s="1"/>
  <c r="H23" i="40"/>
  <c r="I27" i="36"/>
  <c r="G27" i="36" s="1"/>
  <c r="H27" i="36"/>
  <c r="I19" i="32"/>
  <c r="G19" i="32" s="1"/>
  <c r="H19" i="32"/>
  <c r="I22" i="35"/>
  <c r="G22" i="35" s="1"/>
  <c r="H22" i="35"/>
  <c r="I22" i="28"/>
  <c r="H22" i="28"/>
  <c r="I20" i="37"/>
  <c r="G20" i="37" s="1"/>
  <c r="H20" i="37"/>
  <c r="H25" i="33"/>
  <c r="I25" i="33"/>
  <c r="G25" i="33" s="1"/>
  <c r="H19" i="31"/>
  <c r="I19" i="31"/>
  <c r="G19" i="31" s="1"/>
  <c r="H18" i="27"/>
  <c r="I18" i="27"/>
  <c r="I24" i="24"/>
  <c r="H24" i="24"/>
  <c r="I26" i="21"/>
  <c r="H26" i="21"/>
  <c r="I24" i="18"/>
  <c r="H24" i="18"/>
  <c r="I24" i="10"/>
  <c r="H24" i="10"/>
  <c r="H21" i="35"/>
  <c r="I21" i="35"/>
  <c r="G21" i="35" s="1"/>
  <c r="I24" i="31"/>
  <c r="G24" i="31" s="1"/>
  <c r="H24" i="31"/>
  <c r="I26" i="28"/>
  <c r="H26" i="28"/>
  <c r="I26" i="26"/>
  <c r="H26" i="26"/>
  <c r="I19" i="11"/>
  <c r="H19" i="11"/>
  <c r="I26" i="24"/>
  <c r="H26" i="24"/>
  <c r="I18" i="22"/>
  <c r="H18" i="22"/>
  <c r="I26" i="7"/>
  <c r="H26" i="7"/>
  <c r="H26" i="18"/>
  <c r="I26" i="18"/>
  <c r="I22" i="14"/>
  <c r="H22" i="14"/>
  <c r="I18" i="20"/>
  <c r="H18" i="20"/>
  <c r="I22" i="6"/>
  <c r="H22" i="6"/>
  <c r="I25" i="4"/>
  <c r="H25" i="4"/>
  <c r="I18" i="7"/>
  <c r="H18" i="7"/>
  <c r="I25" i="6"/>
  <c r="H25" i="6"/>
  <c r="I21" i="8"/>
  <c r="H21" i="8"/>
  <c r="I27" i="26"/>
  <c r="H27" i="26"/>
  <c r="I25" i="25"/>
  <c r="H25" i="25"/>
  <c r="I23" i="25"/>
  <c r="H23" i="25"/>
  <c r="I21" i="22"/>
  <c r="H21" i="22"/>
  <c r="I19" i="23"/>
  <c r="H19" i="23"/>
  <c r="I27" i="16"/>
  <c r="H27" i="16"/>
  <c r="I25" i="14"/>
  <c r="H25" i="14"/>
  <c r="I23" i="19"/>
  <c r="H23" i="19"/>
  <c r="H21" i="20"/>
  <c r="I21" i="20"/>
  <c r="H19" i="14"/>
  <c r="I19" i="14"/>
  <c r="I18" i="10"/>
  <c r="H18" i="10"/>
  <c r="I22" i="4"/>
  <c r="H22" i="4"/>
  <c r="I24" i="49"/>
  <c r="G24" i="49" s="1"/>
  <c r="H24" i="49"/>
  <c r="H27" i="52"/>
  <c r="I27" i="52"/>
  <c r="G27" i="52" s="1"/>
  <c r="I19" i="30"/>
  <c r="G19" i="30" s="1"/>
  <c r="H19" i="30"/>
  <c r="H22" i="23"/>
  <c r="I22" i="23"/>
  <c r="I19" i="15"/>
  <c r="H19" i="15"/>
  <c r="H19" i="5"/>
  <c r="I19" i="5"/>
  <c r="I25" i="28"/>
  <c r="H25" i="28"/>
  <c r="H23" i="18"/>
  <c r="I23" i="18"/>
  <c r="I20" i="45"/>
  <c r="G20" i="45" s="1"/>
  <c r="H20" i="45"/>
  <c r="I18" i="48"/>
  <c r="G18" i="48" s="1"/>
  <c r="D28" i="48" s="1"/>
  <c r="H46" i="3" s="1"/>
  <c r="H18" i="48"/>
  <c r="I24" i="47"/>
  <c r="G24" i="47" s="1"/>
  <c r="H24" i="47"/>
  <c r="I20" i="51"/>
  <c r="G20" i="51" s="1"/>
  <c r="H20" i="51"/>
  <c r="I20" i="43"/>
  <c r="G20" i="43" s="1"/>
  <c r="H20" i="43"/>
  <c r="I18" i="32"/>
  <c r="G18" i="32" s="1"/>
  <c r="D28" i="32" s="1"/>
  <c r="H30" i="3" s="1"/>
  <c r="H18" i="32"/>
  <c r="I22" i="50"/>
  <c r="G22" i="50" s="1"/>
  <c r="H22" i="50"/>
  <c r="I22" i="46"/>
  <c r="G22" i="46" s="1"/>
  <c r="H22" i="46"/>
  <c r="I22" i="42"/>
  <c r="G22" i="42" s="1"/>
  <c r="H22" i="42"/>
  <c r="I22" i="38"/>
  <c r="G22" i="38" s="1"/>
  <c r="H22" i="38"/>
  <c r="H22" i="30"/>
  <c r="I22" i="30"/>
  <c r="G22" i="30" s="1"/>
  <c r="I26" i="53"/>
  <c r="G26" i="53" s="1"/>
  <c r="H26" i="53"/>
  <c r="I21" i="53"/>
  <c r="G21" i="53" s="1"/>
  <c r="H21" i="53"/>
  <c r="I27" i="50"/>
  <c r="G27" i="50" s="1"/>
  <c r="H27" i="50"/>
  <c r="I19" i="48"/>
  <c r="G19" i="48" s="1"/>
  <c r="H19" i="48"/>
  <c r="H21" i="45"/>
  <c r="I21" i="45"/>
  <c r="G21" i="45" s="1"/>
  <c r="I27" i="42"/>
  <c r="G27" i="42" s="1"/>
  <c r="H27" i="42"/>
  <c r="I19" i="40"/>
  <c r="G19" i="40" s="1"/>
  <c r="H19" i="40"/>
  <c r="I23" i="36"/>
  <c r="G23" i="36" s="1"/>
  <c r="H23" i="36"/>
  <c r="I27" i="30"/>
  <c r="G27" i="30" s="1"/>
  <c r="H27" i="30"/>
  <c r="I18" i="28"/>
  <c r="H18" i="28"/>
  <c r="I18" i="37"/>
  <c r="G18" i="37" s="1"/>
  <c r="D28" i="37" s="1"/>
  <c r="H35" i="3" s="1"/>
  <c r="H18" i="37"/>
  <c r="I24" i="37"/>
  <c r="G24" i="37" s="1"/>
  <c r="H24" i="37"/>
  <c r="I22" i="37"/>
  <c r="G22" i="37" s="1"/>
  <c r="H22" i="37"/>
  <c r="I22" i="29"/>
  <c r="H22" i="29"/>
  <c r="I20" i="24"/>
  <c r="H20" i="24"/>
  <c r="I22" i="21"/>
  <c r="H22" i="21"/>
  <c r="I20" i="18"/>
  <c r="H20" i="18"/>
  <c r="I20" i="10"/>
  <c r="H20" i="10"/>
  <c r="I18" i="31"/>
  <c r="G18" i="31" s="1"/>
  <c r="D28" i="31" s="1"/>
  <c r="H29" i="3" s="1"/>
  <c r="H18" i="31"/>
  <c r="I25" i="35"/>
  <c r="G25" i="35" s="1"/>
  <c r="H25" i="35"/>
  <c r="D7" i="31"/>
  <c r="D6" i="31"/>
  <c r="I18" i="13"/>
  <c r="H18" i="13"/>
  <c r="I18" i="17"/>
  <c r="H18" i="17"/>
  <c r="I24" i="11"/>
  <c r="H24" i="11"/>
  <c r="H18" i="11"/>
  <c r="I18" i="11"/>
  <c r="I26" i="22"/>
  <c r="H26" i="22"/>
  <c r="I18" i="24"/>
  <c r="H18" i="24"/>
  <c r="I26" i="20"/>
  <c r="H26" i="20"/>
  <c r="I22" i="16"/>
  <c r="H22" i="16"/>
  <c r="I18" i="14"/>
  <c r="H18" i="14"/>
  <c r="I22" i="8"/>
  <c r="H22" i="8"/>
  <c r="I25" i="10"/>
  <c r="H25" i="10"/>
  <c r="I18" i="9"/>
  <c r="H18" i="9"/>
  <c r="H25" i="7"/>
  <c r="I25" i="7"/>
  <c r="I21" i="7"/>
  <c r="H21" i="7"/>
  <c r="I27" i="28"/>
  <c r="H27" i="28"/>
  <c r="I25" i="27"/>
  <c r="H25" i="27"/>
  <c r="H23" i="26"/>
  <c r="I23" i="26"/>
  <c r="H21" i="27"/>
  <c r="I21" i="27"/>
  <c r="I19" i="26"/>
  <c r="H19" i="26"/>
  <c r="I27" i="12"/>
  <c r="H27" i="12"/>
  <c r="I25" i="17"/>
  <c r="H25" i="17"/>
  <c r="I23" i="16"/>
  <c r="H23" i="16"/>
  <c r="I21" i="14"/>
  <c r="H21" i="14"/>
  <c r="H19" i="13"/>
  <c r="I19" i="13"/>
  <c r="I26" i="4"/>
  <c r="H26" i="4"/>
  <c r="I24" i="7"/>
  <c r="H24" i="7"/>
  <c r="I22" i="10"/>
  <c r="H22" i="10"/>
  <c r="I27" i="53"/>
  <c r="G27" i="53" s="1"/>
  <c r="H27" i="53"/>
  <c r="I19" i="42"/>
  <c r="G19" i="42" s="1"/>
  <c r="H19" i="42"/>
  <c r="H21" i="37"/>
  <c r="I21" i="37"/>
  <c r="G21" i="37" s="1"/>
  <c r="I23" i="7"/>
  <c r="H23" i="7"/>
  <c r="I24" i="6"/>
  <c r="H24" i="6"/>
  <c r="I18" i="50"/>
  <c r="G18" i="50" s="1"/>
  <c r="D28" i="50" s="1"/>
  <c r="H48" i="3" s="1"/>
  <c r="H18" i="50"/>
  <c r="I18" i="46"/>
  <c r="G18" i="46" s="1"/>
  <c r="D28" i="46" s="1"/>
  <c r="H44" i="3" s="1"/>
  <c r="H18" i="46"/>
  <c r="I18" i="42"/>
  <c r="G18" i="42" s="1"/>
  <c r="D28" i="42" s="1"/>
  <c r="H40" i="3" s="1"/>
  <c r="H18" i="42"/>
  <c r="I18" i="38"/>
  <c r="G18" i="38" s="1"/>
  <c r="D28" i="38" s="1"/>
  <c r="H36" i="3" s="1"/>
  <c r="H18" i="38"/>
  <c r="I18" i="30"/>
  <c r="G18" i="30" s="1"/>
  <c r="D28" i="30" s="1"/>
  <c r="H28" i="3" s="1"/>
  <c r="H18" i="30"/>
  <c r="H22" i="53"/>
  <c r="I22" i="53"/>
  <c r="G22" i="53" s="1"/>
  <c r="D7" i="53"/>
  <c r="D6" i="53"/>
  <c r="I23" i="50"/>
  <c r="G23" i="50" s="1"/>
  <c r="H23" i="50"/>
  <c r="I25" i="47"/>
  <c r="G25" i="47" s="1"/>
  <c r="H25" i="47"/>
  <c r="D7" i="45"/>
  <c r="G26" i="45"/>
  <c r="G18" i="45"/>
  <c r="D28" i="45" s="1"/>
  <c r="H43" i="3" s="1"/>
  <c r="D6" i="45"/>
  <c r="G19" i="45"/>
  <c r="G27" i="45"/>
  <c r="I23" i="42"/>
  <c r="G23" i="42" s="1"/>
  <c r="H23" i="42"/>
  <c r="I25" i="39"/>
  <c r="G25" i="39" s="1"/>
  <c r="H25" i="39"/>
  <c r="I19" i="36"/>
  <c r="G19" i="36" s="1"/>
  <c r="H19" i="36"/>
  <c r="H23" i="30"/>
  <c r="I23" i="30"/>
  <c r="G23" i="30" s="1"/>
  <c r="I24" i="27"/>
  <c r="H24" i="27"/>
  <c r="I27" i="35"/>
  <c r="G27" i="35" s="1"/>
  <c r="H27" i="35"/>
  <c r="I25" i="29"/>
  <c r="H25" i="29"/>
  <c r="D7" i="37"/>
  <c r="D6" i="37"/>
  <c r="I18" i="29"/>
  <c r="H18" i="29"/>
  <c r="I24" i="26"/>
  <c r="H24" i="26"/>
  <c r="I26" i="23"/>
  <c r="H26" i="23"/>
  <c r="I18" i="21"/>
  <c r="H18" i="21"/>
  <c r="I24" i="16"/>
  <c r="H24" i="16"/>
  <c r="I27" i="37"/>
  <c r="G27" i="37" s="1"/>
  <c r="H27" i="37"/>
  <c r="H27" i="29"/>
  <c r="I27" i="29"/>
  <c r="H23" i="35"/>
  <c r="I23" i="35"/>
  <c r="G23" i="35" s="1"/>
  <c r="I21" i="31"/>
  <c r="G21" i="31" s="1"/>
  <c r="H21" i="31"/>
  <c r="I24" i="15"/>
  <c r="H24" i="15"/>
  <c r="I22" i="13"/>
  <c r="H22" i="13"/>
  <c r="I22" i="17"/>
  <c r="H22" i="17"/>
  <c r="H25" i="15"/>
  <c r="I25" i="15"/>
  <c r="I22" i="11"/>
  <c r="H22" i="11"/>
  <c r="I24" i="23"/>
  <c r="H24" i="23"/>
  <c r="I19" i="9"/>
  <c r="H19" i="9"/>
  <c r="H24" i="13"/>
  <c r="I24" i="13"/>
  <c r="H20" i="17"/>
  <c r="I20" i="17"/>
  <c r="I23" i="5"/>
  <c r="H23" i="5"/>
  <c r="H22" i="7"/>
  <c r="I22" i="7"/>
  <c r="I25" i="5"/>
  <c r="H25" i="5"/>
  <c r="I25" i="9"/>
  <c r="H25" i="9"/>
  <c r="I21" i="9"/>
  <c r="H21" i="9"/>
  <c r="I27" i="25"/>
  <c r="H27" i="25"/>
  <c r="I25" i="26"/>
  <c r="H25" i="26"/>
  <c r="I23" i="28"/>
  <c r="H23" i="28"/>
  <c r="I21" i="26"/>
  <c r="H21" i="26"/>
  <c r="I19" i="28"/>
  <c r="H19" i="28"/>
  <c r="I27" i="18"/>
  <c r="H27" i="18"/>
  <c r="I25" i="19"/>
  <c r="H25" i="19"/>
  <c r="I23" i="12"/>
  <c r="H23" i="12"/>
  <c r="I21" i="17"/>
  <c r="H21" i="17"/>
  <c r="I19" i="19"/>
  <c r="H19" i="19"/>
  <c r="H26" i="10"/>
  <c r="I26" i="10"/>
  <c r="I24" i="9"/>
  <c r="H24" i="9"/>
  <c r="I22" i="5"/>
  <c r="H22" i="5"/>
  <c r="G24" i="17" l="1"/>
  <c r="G22" i="15"/>
  <c r="G27" i="5"/>
  <c r="G18" i="5"/>
  <c r="G19" i="26"/>
  <c r="G24" i="28"/>
  <c r="G23" i="29"/>
  <c r="G25" i="16"/>
  <c r="G26" i="18"/>
  <c r="G24" i="21"/>
  <c r="G26" i="15"/>
  <c r="G24" i="12"/>
  <c r="G27" i="12"/>
  <c r="G27" i="28"/>
  <c r="G24" i="11"/>
  <c r="G24" i="22"/>
  <c r="G20" i="12"/>
  <c r="G20" i="15"/>
  <c r="G24" i="7"/>
  <c r="G21" i="7"/>
  <c r="G27" i="21"/>
  <c r="G19" i="12"/>
  <c r="G18" i="9"/>
  <c r="G18" i="24"/>
  <c r="G18" i="25"/>
  <c r="G22" i="8"/>
  <c r="G21" i="14"/>
  <c r="G21" i="13"/>
  <c r="G23" i="16"/>
  <c r="G23" i="7"/>
  <c r="G21" i="28"/>
  <c r="G21" i="29"/>
  <c r="G21" i="11"/>
  <c r="G22" i="23"/>
  <c r="G26" i="11"/>
  <c r="G25" i="8"/>
  <c r="G20" i="16"/>
  <c r="G27" i="14"/>
  <c r="G27" i="6"/>
  <c r="G20" i="24"/>
  <c r="G26" i="17"/>
  <c r="G27" i="15"/>
  <c r="G22" i="26"/>
  <c r="G27" i="16"/>
  <c r="G22" i="14"/>
  <c r="G19" i="27"/>
  <c r="G23" i="13"/>
  <c r="G26" i="12"/>
  <c r="G22" i="7"/>
  <c r="G18" i="26"/>
  <c r="G21" i="26"/>
  <c r="G24" i="16"/>
  <c r="G20" i="18"/>
  <c r="G19" i="15"/>
  <c r="G20" i="26"/>
  <c r="G24" i="25"/>
  <c r="G25" i="12"/>
  <c r="G21" i="24"/>
  <c r="G20" i="19"/>
  <c r="G22" i="24"/>
  <c r="D28" i="52"/>
  <c r="H50" i="3" s="1"/>
  <c r="H28" i="52"/>
  <c r="G20" i="27"/>
  <c r="G21" i="27"/>
  <c r="G26" i="27"/>
  <c r="G19" i="28"/>
  <c r="G23" i="28"/>
  <c r="G22" i="28"/>
  <c r="G27" i="27"/>
  <c r="G23" i="25"/>
  <c r="G27" i="25"/>
  <c r="G25" i="25"/>
  <c r="G26" i="25"/>
  <c r="G20" i="25"/>
  <c r="G22" i="25"/>
  <c r="G26" i="23"/>
  <c r="G27" i="23"/>
  <c r="G19" i="23"/>
  <c r="G24" i="23"/>
  <c r="G20" i="23"/>
  <c r="G21" i="22"/>
  <c r="G23" i="22"/>
  <c r="G25" i="21"/>
  <c r="G21" i="21"/>
  <c r="G22" i="20"/>
  <c r="G19" i="20"/>
  <c r="G27" i="20"/>
  <c r="G20" i="20"/>
  <c r="G25" i="19"/>
  <c r="G23" i="19"/>
  <c r="G24" i="19"/>
  <c r="G27" i="18"/>
  <c r="G23" i="18"/>
  <c r="G18" i="18"/>
  <c r="G23" i="17"/>
  <c r="G18" i="17"/>
  <c r="G19" i="16"/>
  <c r="G21" i="16"/>
  <c r="G18" i="16"/>
  <c r="G23" i="15"/>
  <c r="G18" i="15"/>
  <c r="G25" i="14"/>
  <c r="G20" i="14"/>
  <c r="G24" i="14"/>
  <c r="G24" i="13"/>
  <c r="G25" i="13"/>
  <c r="G22" i="11"/>
  <c r="G25" i="11"/>
  <c r="G23" i="11"/>
  <c r="G27" i="11"/>
  <c r="G19" i="11"/>
  <c r="G27" i="9"/>
  <c r="G26" i="9"/>
  <c r="G24" i="9"/>
  <c r="G21" i="9"/>
  <c r="G19" i="9"/>
  <c r="G22" i="9"/>
  <c r="G21" i="8"/>
  <c r="G27" i="8"/>
  <c r="G18" i="8"/>
  <c r="G26" i="8"/>
  <c r="G23" i="8"/>
  <c r="G19" i="8"/>
  <c r="G25" i="7"/>
  <c r="G27" i="7"/>
  <c r="G19" i="7"/>
  <c r="G20" i="7"/>
  <c r="G18" i="7"/>
  <c r="G25" i="6"/>
  <c r="G21" i="6"/>
  <c r="G26" i="6"/>
  <c r="G25" i="29"/>
  <c r="G20" i="10"/>
  <c r="G27" i="10"/>
  <c r="G20" i="4"/>
  <c r="G20" i="5"/>
  <c r="G22" i="29"/>
  <c r="G18" i="4"/>
  <c r="G25" i="4"/>
  <c r="G23" i="4"/>
  <c r="G22" i="5"/>
  <c r="G26" i="4"/>
  <c r="G24" i="4"/>
  <c r="G24" i="15"/>
  <c r="G23" i="10"/>
  <c r="G25" i="5"/>
  <c r="G24" i="29"/>
  <c r="G21" i="10"/>
  <c r="G19" i="4"/>
  <c r="G19" i="10"/>
  <c r="G27" i="4"/>
  <c r="G26" i="5"/>
  <c r="G26" i="10"/>
  <c r="G25" i="10"/>
  <c r="G24" i="10"/>
  <c r="G24" i="5"/>
  <c r="G23" i="5"/>
  <c r="G22" i="10"/>
  <c r="G22" i="4"/>
  <c r="G21" i="5"/>
  <c r="G21" i="4"/>
  <c r="G20" i="29"/>
  <c r="G19" i="5"/>
  <c r="G18" i="10"/>
  <c r="G18" i="29"/>
  <c r="G19" i="29"/>
  <c r="G27" i="29"/>
  <c r="G19" i="13"/>
  <c r="G18" i="13"/>
  <c r="G22" i="13"/>
  <c r="G27" i="13"/>
  <c r="G26" i="13"/>
  <c r="G20" i="13"/>
  <c r="G21" i="12"/>
  <c r="G18" i="12"/>
  <c r="G23" i="12"/>
  <c r="G22" i="12"/>
  <c r="G18" i="11"/>
  <c r="G20" i="11"/>
  <c r="G20" i="9"/>
  <c r="G25" i="9"/>
  <c r="G23" i="9"/>
  <c r="G20" i="8"/>
  <c r="G24" i="8"/>
  <c r="G26" i="7"/>
  <c r="G19" i="6"/>
  <c r="G23" i="6"/>
  <c r="G22" i="6"/>
  <c r="G24" i="6"/>
  <c r="G20" i="6"/>
  <c r="G18" i="6"/>
  <c r="G25" i="28"/>
  <c r="G26" i="28"/>
  <c r="G20" i="28"/>
  <c r="G18" i="28"/>
  <c r="G18" i="27"/>
  <c r="G22" i="27"/>
  <c r="G24" i="27"/>
  <c r="G25" i="27"/>
  <c r="G23" i="27"/>
  <c r="G25" i="26"/>
  <c r="G27" i="26"/>
  <c r="G24" i="26"/>
  <c r="G26" i="26"/>
  <c r="G23" i="26"/>
  <c r="G19" i="25"/>
  <c r="G21" i="25"/>
  <c r="G25" i="24"/>
  <c r="G26" i="24"/>
  <c r="G23" i="24"/>
  <c r="G19" i="24"/>
  <c r="G27" i="24"/>
  <c r="G24" i="24"/>
  <c r="G23" i="23"/>
  <c r="G18" i="23"/>
  <c r="G25" i="23"/>
  <c r="G21" i="23"/>
  <c r="G19" i="22"/>
  <c r="G27" i="22"/>
  <c r="G22" i="22"/>
  <c r="G18" i="22"/>
  <c r="G26" i="22"/>
  <c r="G25" i="22"/>
  <c r="G20" i="22"/>
  <c r="G22" i="21"/>
  <c r="G23" i="21"/>
  <c r="G20" i="21"/>
  <c r="G18" i="21"/>
  <c r="G26" i="21"/>
  <c r="G19" i="21"/>
  <c r="G26" i="20"/>
  <c r="G21" i="20"/>
  <c r="G18" i="20"/>
  <c r="G25" i="20"/>
  <c r="G24" i="20"/>
  <c r="G23" i="20"/>
  <c r="G26" i="19"/>
  <c r="G19" i="19"/>
  <c r="G18" i="19"/>
  <c r="G27" i="19"/>
  <c r="G22" i="19"/>
  <c r="G21" i="19"/>
  <c r="G24" i="18"/>
  <c r="G22" i="18"/>
  <c r="G21" i="18"/>
  <c r="G25" i="18"/>
  <c r="G19" i="18"/>
  <c r="G22" i="17"/>
  <c r="G25" i="17"/>
  <c r="G19" i="17"/>
  <c r="G20" i="17"/>
  <c r="G21" i="17"/>
  <c r="G27" i="17"/>
  <c r="G22" i="16"/>
  <c r="G26" i="16"/>
  <c r="G25" i="15"/>
  <c r="G21" i="15"/>
  <c r="G18" i="14"/>
  <c r="G19" i="14"/>
  <c r="G23" i="14"/>
  <c r="G26" i="14"/>
  <c r="H28" i="35"/>
  <c r="H28" i="31"/>
  <c r="H28" i="44"/>
  <c r="H28" i="41"/>
  <c r="H28" i="49"/>
  <c r="H28" i="40"/>
  <c r="H28" i="30"/>
  <c r="H28" i="38"/>
  <c r="H28" i="50"/>
  <c r="H28" i="42"/>
  <c r="H28" i="43"/>
  <c r="H28" i="51"/>
  <c r="H28" i="36"/>
  <c r="H28" i="53"/>
  <c r="H28" i="46"/>
  <c r="H28" i="32"/>
  <c r="H28" i="48"/>
  <c r="H28" i="33"/>
  <c r="H28" i="34"/>
  <c r="H28" i="39"/>
  <c r="H28" i="47"/>
  <c r="H28" i="45"/>
  <c r="H28" i="37"/>
  <c r="D29" i="52" l="1"/>
  <c r="I50" i="3" s="1"/>
  <c r="H28" i="7"/>
  <c r="D28" i="27"/>
  <c r="D28" i="29"/>
  <c r="H27" i="3" s="1"/>
  <c r="D28" i="28"/>
  <c r="D28" i="26"/>
  <c r="D28" i="25"/>
  <c r="D28" i="24"/>
  <c r="D28" i="23"/>
  <c r="D28" i="22"/>
  <c r="D28" i="21"/>
  <c r="D28" i="20"/>
  <c r="D28" i="19"/>
  <c r="D28" i="16"/>
  <c r="D28" i="15"/>
  <c r="D28" i="14"/>
  <c r="D28" i="13"/>
  <c r="D28" i="12"/>
  <c r="D28" i="11"/>
  <c r="D28" i="10"/>
  <c r="D28" i="9"/>
  <c r="H7" i="3" s="1"/>
  <c r="D28" i="8"/>
  <c r="H6" i="3" s="1"/>
  <c r="D28" i="7"/>
  <c r="D28" i="6"/>
  <c r="H4" i="3" s="1"/>
  <c r="D28" i="5"/>
  <c r="H3" i="3" s="1"/>
  <c r="D28" i="4"/>
  <c r="D28" i="18"/>
  <c r="D28" i="17"/>
  <c r="H28" i="16"/>
  <c r="H28" i="4"/>
  <c r="H28" i="5"/>
  <c r="H28" i="26"/>
  <c r="H28" i="8"/>
  <c r="H28" i="10"/>
  <c r="H28" i="21"/>
  <c r="H28" i="15"/>
  <c r="H28" i="18"/>
  <c r="H28" i="20"/>
  <c r="H28" i="17"/>
  <c r="H28" i="28"/>
  <c r="H28" i="6"/>
  <c r="H28" i="22"/>
  <c r="H28" i="24"/>
  <c r="H28" i="11"/>
  <c r="H28" i="25"/>
  <c r="H28" i="23"/>
  <c r="H28" i="29"/>
  <c r="H28" i="27"/>
  <c r="H28" i="14"/>
  <c r="H28" i="9"/>
  <c r="H28" i="12"/>
  <c r="H28" i="19"/>
  <c r="H28" i="13"/>
  <c r="D29" i="32"/>
  <c r="I30" i="3" s="1"/>
  <c r="D29" i="51"/>
  <c r="I49" i="3" s="1"/>
  <c r="D29" i="40"/>
  <c r="I38" i="3" s="1"/>
  <c r="D29" i="33"/>
  <c r="I31" i="3" s="1"/>
  <c r="D29" i="44"/>
  <c r="I42" i="3" s="1"/>
  <c r="D29" i="46"/>
  <c r="I44" i="3" s="1"/>
  <c r="D29" i="35"/>
  <c r="I33" i="3" s="1"/>
  <c r="D29" i="43"/>
  <c r="I41" i="3" s="1"/>
  <c r="D29" i="38"/>
  <c r="I36" i="3" s="1"/>
  <c r="D29" i="49"/>
  <c r="I47" i="3" s="1"/>
  <c r="D29" i="31"/>
  <c r="I29" i="3" s="1"/>
  <c r="D29" i="39"/>
  <c r="I37" i="3" s="1"/>
  <c r="D29" i="37"/>
  <c r="I35" i="3" s="1"/>
  <c r="D29" i="42"/>
  <c r="I40" i="3" s="1"/>
  <c r="D29" i="48"/>
  <c r="I46" i="3" s="1"/>
  <c r="D29" i="36"/>
  <c r="I34" i="3" s="1"/>
  <c r="D29" i="50"/>
  <c r="I48" i="3" s="1"/>
  <c r="D29" i="30"/>
  <c r="I28" i="3" s="1"/>
  <c r="D29" i="41"/>
  <c r="I39" i="3" s="1"/>
  <c r="D29" i="47"/>
  <c r="I45" i="3" s="1"/>
  <c r="D29" i="53"/>
  <c r="I51" i="3" s="1"/>
  <c r="D29" i="34"/>
  <c r="I32" i="3" s="1"/>
  <c r="D29" i="45"/>
  <c r="I43" i="3" s="1"/>
  <c r="D29" i="17" l="1"/>
  <c r="I15" i="3" s="1"/>
  <c r="H15" i="3"/>
  <c r="D29" i="10"/>
  <c r="I8" i="3" s="1"/>
  <c r="H8" i="3"/>
  <c r="D29" i="14"/>
  <c r="I12" i="3" s="1"/>
  <c r="H12" i="3"/>
  <c r="D29" i="20"/>
  <c r="I18" i="3" s="1"/>
  <c r="H18" i="3"/>
  <c r="K46" i="3"/>
  <c r="H22" i="3"/>
  <c r="D29" i="18"/>
  <c r="I16" i="3" s="1"/>
  <c r="H16" i="3"/>
  <c r="D29" i="7"/>
  <c r="I5" i="3" s="1"/>
  <c r="H5" i="3"/>
  <c r="D29" i="11"/>
  <c r="I9" i="3" s="1"/>
  <c r="H9" i="3"/>
  <c r="D29" i="15"/>
  <c r="I13" i="3" s="1"/>
  <c r="H13" i="3"/>
  <c r="K43" i="3"/>
  <c r="H19" i="3"/>
  <c r="K47" i="3"/>
  <c r="H23" i="3"/>
  <c r="L4" i="3"/>
  <c r="H25" i="3"/>
  <c r="D29" i="12"/>
  <c r="I10" i="3" s="1"/>
  <c r="H10" i="3"/>
  <c r="D29" i="16"/>
  <c r="I14" i="3" s="1"/>
  <c r="H14" i="3"/>
  <c r="K44" i="3"/>
  <c r="H20" i="3"/>
  <c r="D29" i="26"/>
  <c r="I24" i="3" s="1"/>
  <c r="H24" i="3"/>
  <c r="D29" i="13"/>
  <c r="I11" i="3" s="1"/>
  <c r="H11" i="3"/>
  <c r="D29" i="19"/>
  <c r="I17" i="3" s="1"/>
  <c r="H17" i="3"/>
  <c r="D29" i="23"/>
  <c r="I21" i="3" s="1"/>
  <c r="H21" i="3"/>
  <c r="L3" i="3"/>
  <c r="H26" i="3"/>
  <c r="D29" i="4"/>
  <c r="I2" i="3" s="1"/>
  <c r="H2" i="3"/>
  <c r="N2" i="3" s="1"/>
  <c r="M25" i="3"/>
  <c r="N4" i="3"/>
  <c r="D29" i="29"/>
  <c r="I27" i="3" s="1"/>
  <c r="N20" i="3"/>
  <c r="N31" i="3"/>
  <c r="N22" i="3"/>
  <c r="N33" i="3"/>
  <c r="N28" i="3"/>
  <c r="N25" i="3"/>
  <c r="N30" i="3"/>
  <c r="N23" i="3"/>
  <c r="N13" i="3"/>
  <c r="L24" i="3"/>
  <c r="L50" i="3"/>
  <c r="L27" i="3"/>
  <c r="L51" i="3"/>
  <c r="L23" i="3"/>
  <c r="L49" i="3"/>
  <c r="N18" i="3"/>
  <c r="D29" i="5"/>
  <c r="I3" i="3" s="1"/>
  <c r="D29" i="24"/>
  <c r="I22" i="3" s="1"/>
  <c r="D29" i="27"/>
  <c r="I25" i="3" s="1"/>
  <c r="K15" i="3"/>
  <c r="K48" i="3"/>
  <c r="N21" i="3"/>
  <c r="D29" i="28"/>
  <c r="I26" i="3" s="1"/>
  <c r="D29" i="25"/>
  <c r="I23" i="3" s="1"/>
  <c r="D29" i="6"/>
  <c r="I4" i="3" s="1"/>
  <c r="M16" i="3"/>
  <c r="K14" i="3"/>
  <c r="N19" i="3"/>
  <c r="K13" i="3"/>
  <c r="K8" i="3"/>
  <c r="D29" i="9"/>
  <c r="I7" i="3" s="1"/>
  <c r="M17" i="3"/>
  <c r="D29" i="8"/>
  <c r="I6" i="3" s="1"/>
  <c r="K12" i="3"/>
  <c r="L22" i="3"/>
  <c r="K22" i="3"/>
  <c r="L20" i="3"/>
  <c r="K20" i="3"/>
  <c r="L26" i="3"/>
  <c r="K26" i="3"/>
  <c r="L19" i="3"/>
  <c r="L25" i="3"/>
  <c r="K25" i="3"/>
  <c r="D29" i="22"/>
  <c r="I20" i="3" s="1"/>
  <c r="L21" i="3"/>
  <c r="K21" i="3"/>
  <c r="D29" i="21"/>
  <c r="I19" i="3" s="1"/>
  <c r="K11" i="3"/>
  <c r="K2" i="3"/>
  <c r="K3" i="3"/>
  <c r="M18" i="3"/>
  <c r="N17" i="3"/>
  <c r="M14" i="3"/>
  <c r="N14" i="3"/>
  <c r="M15" i="3"/>
  <c r="N15" i="3"/>
  <c r="L2" i="3" l="1"/>
  <c r="N24" i="3"/>
  <c r="K24" i="3"/>
  <c r="N27" i="3"/>
  <c r="K27" i="3"/>
  <c r="K5" i="3"/>
  <c r="K19" i="3"/>
  <c r="K45" i="3"/>
  <c r="K6" i="3"/>
  <c r="K40" i="3"/>
  <c r="N16" i="3"/>
  <c r="N29" i="3"/>
  <c r="N12" i="3"/>
  <c r="N32" i="3"/>
  <c r="N5" i="3"/>
  <c r="N34" i="3"/>
  <c r="K4" i="3"/>
  <c r="K41" i="3"/>
  <c r="M2" i="3"/>
  <c r="M37" i="3"/>
  <c r="N11" i="3"/>
  <c r="N26" i="3"/>
  <c r="K9" i="3"/>
  <c r="K38" i="3"/>
  <c r="M8" i="3"/>
  <c r="M36" i="3"/>
  <c r="K10" i="3"/>
  <c r="K39" i="3"/>
  <c r="K7" i="3"/>
  <c r="G7" i="3" s="1"/>
  <c r="C14" i="9" s="1"/>
  <c r="K42" i="3"/>
  <c r="N3" i="3"/>
  <c r="N35" i="3"/>
  <c r="G4" i="3" l="1"/>
  <c r="C14" i="6" s="1"/>
  <c r="G5" i="3"/>
  <c r="C14" i="7" s="1"/>
  <c r="G6" i="3"/>
  <c r="C14" i="8" s="1"/>
  <c r="G2" i="3"/>
  <c r="C14" i="4" s="1"/>
  <c r="G3" i="3"/>
  <c r="C14" i="5" s="1"/>
  <c r="C14" i="44"/>
  <c r="C14" i="33"/>
  <c r="C14" i="34"/>
  <c r="C14" i="45"/>
  <c r="C14" i="31"/>
  <c r="C14" i="39"/>
  <c r="C14" i="52"/>
  <c r="C14" i="51"/>
  <c r="C14" i="38"/>
  <c r="C14" i="42"/>
  <c r="C14" i="53"/>
  <c r="C14" i="43"/>
  <c r="C14" i="50" l="1"/>
  <c r="C14" i="41"/>
  <c r="C14" i="32"/>
  <c r="C14" i="36"/>
  <c r="C14" i="48"/>
  <c r="C14" i="49"/>
  <c r="C14" i="46"/>
  <c r="C14" i="29"/>
  <c r="C14" i="40"/>
  <c r="C14" i="30"/>
  <c r="C14" i="37"/>
  <c r="C14" i="35"/>
  <c r="C14" i="47"/>
</calcChain>
</file>

<file path=xl/sharedStrings.xml><?xml version="1.0" encoding="utf-8"?>
<sst xmlns="http://schemas.openxmlformats.org/spreadsheetml/2006/main" count="1316" uniqueCount="103">
  <si>
    <t>Startovní číslo</t>
  </si>
  <si>
    <t>Jméno a příjmení psovoda</t>
  </si>
  <si>
    <t>Jméno psa</t>
  </si>
  <si>
    <t>Plemeno</t>
  </si>
  <si>
    <t>Třída</t>
  </si>
  <si>
    <t>Vyber u týmu "N" pokud nenastoupil</t>
  </si>
  <si>
    <t>OB3</t>
  </si>
  <si>
    <t>Pořadatel</t>
  </si>
  <si>
    <t>Název a místo konání akce</t>
  </si>
  <si>
    <t>OB2</t>
  </si>
  <si>
    <t>Datum konání akce</t>
  </si>
  <si>
    <t>Třída OB-Z</t>
  </si>
  <si>
    <t>Hlavní rozhodčí</t>
  </si>
  <si>
    <t>Druhý rozhodčí</t>
  </si>
  <si>
    <t>není</t>
  </si>
  <si>
    <t>Hlavní steward</t>
  </si>
  <si>
    <t>Druhý steward</t>
  </si>
  <si>
    <t>OB-Z</t>
  </si>
  <si>
    <t>Třída OB1</t>
  </si>
  <si>
    <t>Třída OB2</t>
  </si>
  <si>
    <t>Třída OB3</t>
  </si>
  <si>
    <t>OB1</t>
  </si>
  <si>
    <t>POKYNY K VYPLŇOVÁNÍ</t>
  </si>
  <si>
    <t>Píše se pouze do bílých polí.</t>
  </si>
  <si>
    <t>Ve žlutých polích se vybírá z rozevírací nabídky!</t>
  </si>
  <si>
    <r>
      <t>Pokud danou třídu posuzuje pouze jeden rozhodčí, nechce u druhého nápis "</t>
    </r>
    <r>
      <rPr>
        <b/>
        <sz val="12"/>
        <color rgb="FFFF0000"/>
        <rFont val="Calibri"/>
        <family val="2"/>
        <charset val="238"/>
      </rPr>
      <t>není</t>
    </r>
    <r>
      <rPr>
        <b/>
        <sz val="12"/>
        <color rgb="FF000000"/>
        <rFont val="Calibri"/>
        <family val="2"/>
        <charset val="238"/>
      </rPr>
      <t>"</t>
    </r>
  </si>
  <si>
    <t>N</t>
  </si>
  <si>
    <t>Pořadí cviku</t>
  </si>
  <si>
    <t>Název cviku</t>
  </si>
  <si>
    <t>Koef.</t>
  </si>
  <si>
    <t>Odložení vsedě ve skupině</t>
  </si>
  <si>
    <t>Odložení vleže ve skupině</t>
  </si>
  <si>
    <t>Chůze u nohy</t>
  </si>
  <si>
    <t>Ovladatelnost na dálku</t>
  </si>
  <si>
    <t>Přivolání</t>
  </si>
  <si>
    <t>Přivolání se zastavením</t>
  </si>
  <si>
    <t>Vyslání okolo kuželu a zpět</t>
  </si>
  <si>
    <t>Vyslání do čtverce, položení a přivolání</t>
  </si>
  <si>
    <t>Směrový aport</t>
  </si>
  <si>
    <t>Vyslání do čtverce</t>
  </si>
  <si>
    <t>Vyslání do čtverce a položení</t>
  </si>
  <si>
    <t>Celkový dojem</t>
  </si>
  <si>
    <t>Z rozevíracího seznamu ve žlutých buňkách určete pořadí cviků.</t>
  </si>
  <si>
    <t>Koeficienty cviků se upraví automaticky.</t>
  </si>
  <si>
    <t xml:space="preserve"> </t>
  </si>
  <si>
    <t>ano</t>
  </si>
  <si>
    <t>ne</t>
  </si>
  <si>
    <t>Soutěžní třída</t>
  </si>
  <si>
    <t>Pořadí</t>
  </si>
  <si>
    <t>Počet bodů</t>
  </si>
  <si>
    <t>Známka</t>
  </si>
  <si>
    <t>Výsledková listina - OBEDIENCE CZ</t>
  </si>
  <si>
    <t>Pořadatel:</t>
  </si>
  <si>
    <t>Název a místo konání akce:</t>
  </si>
  <si>
    <t>Datum konání akce:</t>
  </si>
  <si>
    <t>Rozhodčí:</t>
  </si>
  <si>
    <t>Steward:</t>
  </si>
  <si>
    <t>Psovod:</t>
  </si>
  <si>
    <t>Bodové srážky</t>
  </si>
  <si>
    <t>Pes:</t>
  </si>
  <si>
    <r>
      <t>V případě udělení červené karty (diskvalifikace) vyberte v poli u červené karty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". V případě udělení žluté karty ve třídě OB3 vyberte "</t>
    </r>
    <r>
      <rPr>
        <b/>
        <sz val="9"/>
        <color rgb="FFFF0000"/>
        <rFont val="Calibri"/>
        <family val="2"/>
        <charset val="238"/>
      </rPr>
      <t>ano</t>
    </r>
    <r>
      <rPr>
        <sz val="9"/>
        <color rgb="FF000000"/>
        <rFont val="Calibri"/>
        <family val="2"/>
        <charset val="238"/>
      </rPr>
      <t>" v poli u žluté karty.</t>
    </r>
  </si>
  <si>
    <t>Plemeno:</t>
  </si>
  <si>
    <t>Startovní číslo:</t>
  </si>
  <si>
    <t>Soutěžní třída:</t>
  </si>
  <si>
    <t>Červená karta</t>
  </si>
  <si>
    <t>Umístění:</t>
  </si>
  <si>
    <t>Celkem bodů</t>
  </si>
  <si>
    <t>Celkový počet bodů</t>
  </si>
  <si>
    <t>Celková známka</t>
  </si>
  <si>
    <t>Vyslání okolo skupiny kuželů/barelu, zastavení a skok přes překážku</t>
  </si>
  <si>
    <t>Vyslání okolo skupiny kuželů/barelu a zpět</t>
  </si>
  <si>
    <t>Přivolání se zastavením do stoje/sedu/lehu</t>
  </si>
  <si>
    <t>Vyslání okolo skupiny kuželů/barelu, zastavení, aport a skok přes překážku</t>
  </si>
  <si>
    <t>Pachová identifikace a aport</t>
  </si>
  <si>
    <t>Odložení do lehu nebo do sedu za chůze</t>
  </si>
  <si>
    <t>Držení aportovací činky</t>
  </si>
  <si>
    <t>Skok přes překážku</t>
  </si>
  <si>
    <t>Odložení za pochodu</t>
  </si>
  <si>
    <t>Odložení za pochodu do stoje/sedu/lehu</t>
  </si>
  <si>
    <t>Odložení vleže ve skupině a přivolání</t>
  </si>
  <si>
    <t>Odložení za pochodu a přivolání</t>
  </si>
  <si>
    <t>Skok přes překážku a aport činky</t>
  </si>
  <si>
    <t>Známka od hlavního rozhodčího</t>
  </si>
  <si>
    <t>Známka od druhého rozhodčího</t>
  </si>
  <si>
    <t xml:space="preserve">Kristýna Barošová </t>
  </si>
  <si>
    <t xml:space="preserve">Monika Javorová </t>
  </si>
  <si>
    <t>zkoušky Obedience po NBBC CUP , Metylovice Fotbalové hřiště</t>
  </si>
  <si>
    <t>Hana Leisser</t>
  </si>
  <si>
    <t>FinMitty BicFrey Ex Family Geluzee</t>
  </si>
  <si>
    <t>BOC</t>
  </si>
  <si>
    <t>Afrodita Zase v posteli</t>
  </si>
  <si>
    <t xml:space="preserve">Martina Janečková </t>
  </si>
  <si>
    <t>ČSP</t>
  </si>
  <si>
    <t>Eva Pluháčková</t>
  </si>
  <si>
    <t>Fun Factory Dark Lavondyss</t>
  </si>
  <si>
    <t>LR</t>
  </si>
  <si>
    <t>Arlet Klementajn</t>
  </si>
  <si>
    <t>David Janeček</t>
  </si>
  <si>
    <t xml:space="preserve">Kateřina Honusová </t>
  </si>
  <si>
    <t>Aida od Dubičného potoka</t>
  </si>
  <si>
    <t>ASS</t>
  </si>
  <si>
    <t>Bicori Qwefi Family Geluzee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</si>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</sst>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5]General"/>
    <numFmt numFmtId="165" formatCode="0.00;[Red]0.00"/>
    <numFmt numFmtId="166" formatCode="0.0;[Red]0.0"/>
    <numFmt numFmtId="167" formatCode="dd&quot;.&quot;mm&quot;.&quot;yyyy"/>
    <numFmt numFmtId="168" formatCode="[$-405]d&quot;.&quot;m&quot;.&quot;yy"/>
    <numFmt numFmtId="169" formatCode="#,##0.00&quot; &quot;[$Kč-405];[Red]&quot;-&quot;#,##0.00&quot; &quot;[$Kč-405]"/>
  </numFmts>
  <fonts count="19" x14ac:knownFonts="1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4BACC6"/>
        <bgColor rgb="FF4BACC6"/>
      </patternFill>
    </fill>
    <fill>
      <patternFill patternType="solid">
        <fgColor rgb="FFB4C6E7"/>
        <bgColor rgb="FFB4C6E7"/>
      </patternFill>
    </fill>
    <fill>
      <patternFill patternType="solid">
        <fgColor rgb="FFFFFF66"/>
        <bgColor rgb="FFFFFF66"/>
      </patternFill>
    </fill>
    <fill>
      <patternFill patternType="solid">
        <fgColor rgb="FFFFFF99"/>
        <bgColor rgb="FFFFFF99"/>
      </patternFill>
    </fill>
    <fill>
      <patternFill patternType="solid">
        <fgColor rgb="FFFCE4D6"/>
        <bgColor rgb="FFFCE4D6"/>
      </patternFill>
    </fill>
    <fill>
      <patternFill patternType="solid">
        <fgColor rgb="FF9BC2E6"/>
        <bgColor rgb="FF9BC2E6"/>
      </patternFill>
    </fill>
    <fill>
      <patternFill patternType="solid">
        <fgColor rgb="FFFFF2CC"/>
        <bgColor rgb="FFFFF2CC"/>
      </patternFill>
    </fill>
    <fill>
      <patternFill patternType="solid">
        <fgColor rgb="FF93CDDD"/>
        <bgColor rgb="FF93CDDD"/>
      </patternFill>
    </fill>
    <fill>
      <patternFill patternType="solid">
        <fgColor rgb="FFFFFFFF"/>
        <bgColor rgb="FFFFFFFF"/>
      </patternFill>
    </fill>
    <fill>
      <patternFill patternType="solid">
        <fgColor rgb="FFB7DEE8"/>
        <bgColor rgb="FFB7DEE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102">
    <xf numFmtId="0" fontId="0" fillId="0" borderId="0" xfId="0"/>
    <xf numFmtId="164" fontId="5" fillId="6" borderId="1" xfId="5" applyFont="1" applyFill="1" applyBorder="1" applyAlignment="1">
      <alignment horizontal="center" vertical="center" wrapText="1"/>
    </xf>
    <xf numFmtId="164" fontId="5" fillId="6" borderId="2" xfId="5" applyFont="1" applyFill="1" applyBorder="1" applyAlignment="1">
      <alignment horizontal="center" vertical="center" wrapText="1"/>
    </xf>
    <xf numFmtId="164" fontId="5" fillId="7" borderId="1" xfId="5" applyFont="1" applyFill="1" applyBorder="1" applyAlignment="1">
      <alignment horizontal="center" vertical="center" wrapText="1"/>
    </xf>
    <xf numFmtId="164" fontId="2" fillId="0" borderId="0" xfId="5" applyFont="1" applyFill="1" applyAlignment="1"/>
    <xf numFmtId="164" fontId="6" fillId="0" borderId="1" xfId="5" applyFont="1" applyFill="1" applyBorder="1" applyAlignment="1" applyProtection="1">
      <alignment horizontal="center" vertical="center"/>
      <protection locked="0"/>
    </xf>
    <xf numFmtId="164" fontId="6" fillId="0" borderId="1" xfId="5" applyFont="1" applyFill="1" applyBorder="1" applyAlignment="1" applyProtection="1">
      <protection locked="0"/>
    </xf>
    <xf numFmtId="164" fontId="6" fillId="8" borderId="2" xfId="5" applyFont="1" applyFill="1" applyBorder="1" applyAlignment="1" applyProtection="1">
      <alignment horizontal="center"/>
      <protection locked="0"/>
    </xf>
    <xf numFmtId="164" fontId="6" fillId="9" borderId="1" xfId="5" applyFont="1" applyFill="1" applyBorder="1" applyAlignment="1" applyProtection="1">
      <alignment horizontal="center"/>
      <protection locked="0"/>
    </xf>
    <xf numFmtId="164" fontId="2" fillId="6" borderId="3" xfId="5" applyFont="1" applyFill="1" applyBorder="1" applyAlignment="1"/>
    <xf numFmtId="164" fontId="2" fillId="6" borderId="5" xfId="5" applyFont="1" applyFill="1" applyBorder="1" applyAlignment="1"/>
    <xf numFmtId="164" fontId="2" fillId="6" borderId="7" xfId="5" applyFont="1" applyFill="1" applyBorder="1" applyAlignment="1"/>
    <xf numFmtId="164" fontId="2" fillId="10" borderId="10" xfId="5" applyFont="1" applyFill="1" applyBorder="1" applyAlignment="1"/>
    <xf numFmtId="49" fontId="6" fillId="0" borderId="11" xfId="5" applyNumberFormat="1" applyFont="1" applyFill="1" applyBorder="1" applyAlignment="1" applyProtection="1">
      <alignment horizontal="center"/>
      <protection locked="0"/>
    </xf>
    <xf numFmtId="164" fontId="2" fillId="10" borderId="1" xfId="5" applyFont="1" applyFill="1" applyBorder="1" applyAlignment="1"/>
    <xf numFmtId="164" fontId="2" fillId="10" borderId="12" xfId="5" applyFont="1" applyFill="1" applyBorder="1" applyAlignment="1"/>
    <xf numFmtId="49" fontId="6" fillId="0" borderId="13" xfId="5" applyNumberFormat="1" applyFont="1" applyFill="1" applyBorder="1" applyAlignment="1" applyProtection="1">
      <alignment horizontal="center"/>
      <protection locked="0"/>
    </xf>
    <xf numFmtId="164" fontId="2" fillId="10" borderId="14" xfId="5" applyFont="1" applyFill="1" applyBorder="1" applyAlignment="1"/>
    <xf numFmtId="164" fontId="2" fillId="4" borderId="10" xfId="5" applyFont="1" applyFill="1" applyBorder="1" applyAlignment="1"/>
    <xf numFmtId="164" fontId="2" fillId="4" borderId="1" xfId="5" applyFont="1" applyFill="1" applyBorder="1" applyAlignment="1"/>
    <xf numFmtId="164" fontId="2" fillId="4" borderId="12" xfId="5" applyFont="1" applyFill="1" applyBorder="1" applyAlignment="1"/>
    <xf numFmtId="164" fontId="2" fillId="4" borderId="14" xfId="5" applyFont="1" applyFill="1" applyBorder="1" applyAlignment="1"/>
    <xf numFmtId="164" fontId="2" fillId="11" borderId="10" xfId="5" applyFont="1" applyFill="1" applyBorder="1" applyAlignment="1"/>
    <xf numFmtId="164" fontId="2" fillId="11" borderId="1" xfId="5" applyFont="1" applyFill="1" applyBorder="1" applyAlignment="1"/>
    <xf numFmtId="164" fontId="2" fillId="11" borderId="12" xfId="5" applyFont="1" applyFill="1" applyBorder="1" applyAlignment="1"/>
    <xf numFmtId="164" fontId="2" fillId="11" borderId="14" xfId="5" applyFont="1" applyFill="1" applyBorder="1" applyAlignment="1"/>
    <xf numFmtId="164" fontId="2" fillId="12" borderId="10" xfId="5" applyFont="1" applyFill="1" applyBorder="1" applyAlignment="1"/>
    <xf numFmtId="164" fontId="2" fillId="12" borderId="1" xfId="5" applyFont="1" applyFill="1" applyBorder="1" applyAlignment="1"/>
    <xf numFmtId="164" fontId="2" fillId="12" borderId="12" xfId="5" applyFont="1" applyFill="1" applyBorder="1" applyAlignment="1"/>
    <xf numFmtId="164" fontId="2" fillId="12" borderId="14" xfId="5" applyFont="1" applyFill="1" applyBorder="1" applyAlignment="1"/>
    <xf numFmtId="164" fontId="8" fillId="0" borderId="0" xfId="5" applyFont="1" applyFill="1" applyAlignment="1"/>
    <xf numFmtId="164" fontId="9" fillId="0" borderId="0" xfId="5" applyFont="1" applyFill="1" applyAlignment="1"/>
    <xf numFmtId="164" fontId="10" fillId="0" borderId="0" xfId="5" applyFont="1" applyFill="1" applyAlignment="1">
      <alignment horizontal="center"/>
    </xf>
    <xf numFmtId="164" fontId="9" fillId="13" borderId="1" xfId="5" applyFont="1" applyFill="1" applyBorder="1" applyAlignment="1">
      <alignment horizontal="center" vertical="center" wrapText="1"/>
    </xf>
    <xf numFmtId="164" fontId="6" fillId="13" borderId="15" xfId="5" applyFont="1" applyFill="1" applyBorder="1" applyAlignment="1">
      <alignment horizontal="center"/>
    </xf>
    <xf numFmtId="164" fontId="6" fillId="8" borderId="15" xfId="5" applyFont="1" applyFill="1" applyBorder="1" applyAlignment="1" applyProtection="1">
      <alignment horizontal="left"/>
      <protection locked="0"/>
    </xf>
    <xf numFmtId="164" fontId="2" fillId="0" borderId="0" xfId="5" applyFont="1" applyFill="1" applyAlignment="1">
      <alignment horizontal="center"/>
    </xf>
    <xf numFmtId="164" fontId="6" fillId="13" borderId="1" xfId="5" applyFont="1" applyFill="1" applyBorder="1" applyAlignment="1">
      <alignment horizontal="center"/>
    </xf>
    <xf numFmtId="164" fontId="6" fillId="8" borderId="1" xfId="5" applyFont="1" applyFill="1" applyBorder="1" applyAlignment="1" applyProtection="1">
      <alignment horizontal="left"/>
      <protection locked="0"/>
    </xf>
    <xf numFmtId="164" fontId="12" fillId="0" borderId="0" xfId="5" applyFont="1" applyFill="1" applyAlignment="1"/>
    <xf numFmtId="164" fontId="13" fillId="0" borderId="0" xfId="5" applyFont="1" applyFill="1" applyAlignment="1"/>
    <xf numFmtId="164" fontId="10" fillId="0" borderId="0" xfId="5" applyFont="1" applyFill="1" applyAlignment="1"/>
    <xf numFmtId="164" fontId="5" fillId="6" borderId="16" xfId="5" applyFont="1" applyFill="1" applyBorder="1" applyAlignment="1">
      <alignment horizontal="center" vertical="center" wrapText="1"/>
    </xf>
    <xf numFmtId="166" fontId="10" fillId="0" borderId="0" xfId="5" applyNumberFormat="1" applyFont="1" applyFill="1" applyAlignment="1">
      <alignment horizontal="center"/>
    </xf>
    <xf numFmtId="164" fontId="14" fillId="0" borderId="0" xfId="5" applyFont="1" applyFill="1" applyAlignment="1"/>
    <xf numFmtId="164" fontId="6" fillId="14" borderId="0" xfId="5" applyFont="1" applyFill="1" applyAlignment="1"/>
    <xf numFmtId="168" fontId="2" fillId="0" borderId="0" xfId="5" applyNumberFormat="1" applyFont="1" applyFill="1" applyAlignment="1"/>
    <xf numFmtId="164" fontId="2" fillId="14" borderId="0" xfId="5" applyFont="1" applyFill="1" applyAlignment="1">
      <alignment horizontal="center" vertical="center" wrapText="1"/>
    </xf>
    <xf numFmtId="164" fontId="2" fillId="14" borderId="0" xfId="5" applyFont="1" applyFill="1" applyAlignment="1">
      <alignment horizontal="center"/>
    </xf>
    <xf numFmtId="49" fontId="2" fillId="14" borderId="0" xfId="5" applyNumberFormat="1" applyFont="1" applyFill="1" applyAlignment="1"/>
    <xf numFmtId="164" fontId="2" fillId="14" borderId="0" xfId="5" applyFont="1" applyFill="1" applyAlignment="1"/>
    <xf numFmtId="164" fontId="2" fillId="15" borderId="1" xfId="5" applyFont="1" applyFill="1" applyBorder="1" applyAlignment="1" applyProtection="1">
      <alignment horizontal="center"/>
      <protection locked="0"/>
    </xf>
    <xf numFmtId="164" fontId="9" fillId="14" borderId="1" xfId="5" applyFont="1" applyFill="1" applyBorder="1" applyAlignment="1">
      <alignment horizontal="center" vertical="center" wrapText="1"/>
    </xf>
    <xf numFmtId="49" fontId="9" fillId="14" borderId="1" xfId="5" applyNumberFormat="1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center" vertical="center" wrapText="1"/>
    </xf>
    <xf numFmtId="164" fontId="9" fillId="14" borderId="15" xfId="5" applyFont="1" applyFill="1" applyBorder="1" applyAlignment="1">
      <alignment horizontal="center" vertical="center" wrapText="1"/>
    </xf>
    <xf numFmtId="164" fontId="17" fillId="14" borderId="15" xfId="5" applyFont="1" applyFill="1" applyBorder="1" applyAlignment="1">
      <alignment horizontal="center" vertical="center" wrapText="1"/>
    </xf>
    <xf numFmtId="164" fontId="9" fillId="14" borderId="11" xfId="5" applyFont="1" applyFill="1" applyBorder="1" applyAlignment="1">
      <alignment horizontal="center" vertical="center" wrapText="1"/>
    </xf>
    <xf numFmtId="164" fontId="6" fillId="14" borderId="15" xfId="5" applyFont="1" applyFill="1" applyBorder="1" applyAlignment="1">
      <alignment horizontal="center"/>
    </xf>
    <xf numFmtId="164" fontId="6" fillId="14" borderId="15" xfId="5" applyFont="1" applyFill="1" applyBorder="1" applyAlignment="1">
      <alignment horizontal="left"/>
    </xf>
    <xf numFmtId="166" fontId="6" fillId="8" borderId="15" xfId="5" applyNumberFormat="1" applyFont="1" applyFill="1" applyBorder="1" applyAlignment="1" applyProtection="1">
      <alignment horizontal="center" vertical="center"/>
      <protection locked="0"/>
    </xf>
    <xf numFmtId="166" fontId="6" fillId="8" borderId="11" xfId="5" applyNumberFormat="1" applyFont="1" applyFill="1" applyBorder="1" applyAlignment="1" applyProtection="1">
      <alignment horizontal="center" vertical="center"/>
      <protection locked="0"/>
    </xf>
    <xf numFmtId="164" fontId="6" fillId="14" borderId="11" xfId="5" applyFont="1" applyFill="1" applyBorder="1" applyAlignment="1">
      <alignment horizontal="center"/>
    </xf>
    <xf numFmtId="165" fontId="6" fillId="14" borderId="15" xfId="5" applyNumberFormat="1" applyFont="1" applyFill="1" applyBorder="1" applyAlignment="1">
      <alignment horizontal="center"/>
    </xf>
    <xf numFmtId="2" fontId="10" fillId="0" borderId="0" xfId="5" applyNumberFormat="1" applyFont="1" applyFill="1" applyAlignment="1">
      <alignment horizontal="center"/>
    </xf>
    <xf numFmtId="164" fontId="6" fillId="14" borderId="1" xfId="5" applyFont="1" applyFill="1" applyBorder="1" applyAlignment="1">
      <alignment horizontal="center"/>
    </xf>
    <xf numFmtId="166" fontId="6" fillId="8" borderId="1" xfId="5" applyNumberFormat="1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Protection="1">
      <protection locked="0"/>
    </xf>
    <xf numFmtId="164" fontId="2" fillId="0" borderId="6" xfId="5" applyFont="1" applyFill="1" applyBorder="1" applyAlignment="1" applyProtection="1">
      <alignment horizontal="center"/>
      <protection locked="0"/>
    </xf>
    <xf numFmtId="164" fontId="2" fillId="0" borderId="8" xfId="5" applyFont="1" applyFill="1" applyBorder="1" applyAlignment="1" applyProtection="1">
      <alignment horizontal="center"/>
      <protection locked="0"/>
    </xf>
    <xf numFmtId="164" fontId="2" fillId="0" borderId="1" xfId="5" applyFont="1" applyFill="1" applyBorder="1" applyAlignment="1" applyProtection="1">
      <alignment horizontal="center" vertical="center"/>
    </xf>
    <xf numFmtId="164" fontId="2" fillId="0" borderId="16" xfId="5" applyFont="1" applyFill="1" applyBorder="1" applyAlignment="1" applyProtection="1">
      <alignment horizontal="center" vertical="center"/>
    </xf>
    <xf numFmtId="165" fontId="2" fillId="0" borderId="16" xfId="5" applyNumberFormat="1" applyFont="1" applyFill="1" applyBorder="1" applyAlignment="1" applyProtection="1">
      <alignment horizontal="center" vertical="center"/>
    </xf>
    <xf numFmtId="166" fontId="2" fillId="0" borderId="16" xfId="5" applyNumberFormat="1" applyFont="1" applyFill="1" applyBorder="1" applyAlignment="1" applyProtection="1">
      <alignment horizontal="center" vertical="center"/>
    </xf>
    <xf numFmtId="165" fontId="2" fillId="0" borderId="1" xfId="5" applyNumberFormat="1" applyFont="1" applyFill="1" applyBorder="1" applyAlignment="1" applyProtection="1">
      <alignment horizontal="center" vertical="center"/>
    </xf>
    <xf numFmtId="166" fontId="2" fillId="0" borderId="1" xfId="5" applyNumberFormat="1" applyFont="1" applyFill="1" applyBorder="1" applyAlignment="1" applyProtection="1">
      <alignment horizontal="center" vertical="center"/>
    </xf>
    <xf numFmtId="164" fontId="6" fillId="13" borderId="16" xfId="5" applyFont="1" applyFill="1" applyBorder="1" applyAlignment="1">
      <alignment horizontal="center"/>
    </xf>
    <xf numFmtId="164" fontId="6" fillId="8" borderId="16" xfId="5" applyFont="1" applyFill="1" applyBorder="1" applyAlignment="1" applyProtection="1">
      <alignment horizontal="left"/>
      <protection locked="0"/>
    </xf>
    <xf numFmtId="164" fontId="6" fillId="0" borderId="0" xfId="5" applyFont="1" applyFill="1" applyBorder="1" applyAlignment="1">
      <alignment horizontal="center"/>
    </xf>
    <xf numFmtId="164" fontId="6" fillId="0" borderId="0" xfId="5" applyFont="1" applyFill="1" applyBorder="1" applyAlignment="1" applyProtection="1">
      <alignment horizontal="left"/>
      <protection locked="0"/>
    </xf>
    <xf numFmtId="164" fontId="6" fillId="13" borderId="18" xfId="5" applyFont="1" applyFill="1" applyBorder="1" applyAlignment="1">
      <alignment horizontal="center"/>
    </xf>
    <xf numFmtId="164" fontId="6" fillId="8" borderId="18" xfId="5" applyFont="1" applyFill="1" applyBorder="1" applyAlignment="1" applyProtection="1">
      <alignment horizontal="left"/>
      <protection locked="0"/>
    </xf>
    <xf numFmtId="164" fontId="7" fillId="12" borderId="9" xfId="5" applyFont="1" applyFill="1" applyBorder="1" applyAlignment="1">
      <alignment horizontal="center"/>
    </xf>
    <xf numFmtId="49" fontId="6" fillId="0" borderId="4" xfId="5" applyNumberFormat="1" applyFont="1" applyFill="1" applyBorder="1" applyAlignment="1" applyProtection="1">
      <alignment horizontal="center"/>
      <protection locked="0"/>
    </xf>
    <xf numFmtId="49" fontId="6" fillId="0" borderId="6" xfId="5" applyNumberFormat="1" applyFont="1" applyFill="1" applyBorder="1" applyAlignment="1" applyProtection="1">
      <alignment horizontal="center"/>
      <protection locked="0"/>
    </xf>
    <xf numFmtId="167" fontId="6" fillId="0" borderId="8" xfId="5" applyNumberFormat="1" applyFont="1" applyFill="1" applyBorder="1" applyAlignment="1" applyProtection="1">
      <alignment horizontal="center"/>
      <protection locked="0"/>
    </xf>
    <xf numFmtId="164" fontId="7" fillId="10" borderId="9" xfId="5" applyFont="1" applyFill="1" applyBorder="1" applyAlignment="1">
      <alignment horizontal="center"/>
    </xf>
    <xf numFmtId="164" fontId="7" fillId="4" borderId="9" xfId="5" applyFont="1" applyFill="1" applyBorder="1" applyAlignment="1">
      <alignment horizontal="center"/>
    </xf>
    <xf numFmtId="164" fontId="7" fillId="11" borderId="9" xfId="5" applyFont="1" applyFill="1" applyBorder="1" applyAlignment="1">
      <alignment horizontal="center"/>
    </xf>
    <xf numFmtId="164" fontId="11" fillId="13" borderId="1" xfId="5" applyFont="1" applyFill="1" applyBorder="1" applyAlignment="1">
      <alignment horizontal="center"/>
    </xf>
    <xf numFmtId="164" fontId="14" fillId="14" borderId="0" xfId="5" applyFont="1" applyFill="1" applyAlignment="1">
      <alignment horizontal="center"/>
    </xf>
    <xf numFmtId="0" fontId="0" fillId="14" borderId="0" xfId="0" applyFill="1"/>
    <xf numFmtId="49" fontId="2" fillId="14" borderId="0" xfId="5" applyNumberFormat="1" applyFont="1" applyFill="1" applyAlignment="1">
      <alignment horizontal="center"/>
    </xf>
    <xf numFmtId="167" fontId="2" fillId="14" borderId="0" xfId="5" applyNumberFormat="1" applyFont="1" applyFill="1" applyAlignment="1">
      <alignment horizontal="center"/>
    </xf>
    <xf numFmtId="164" fontId="2" fillId="14" borderId="0" xfId="5" applyFont="1" applyFill="1" applyAlignment="1">
      <alignment horizontal="center"/>
    </xf>
    <xf numFmtId="164" fontId="6" fillId="14" borderId="0" xfId="5" applyFont="1" applyFill="1" applyAlignment="1">
      <alignment horizontal="left"/>
    </xf>
    <xf numFmtId="164" fontId="5" fillId="15" borderId="1" xfId="5" applyFont="1" applyFill="1" applyBorder="1" applyAlignment="1">
      <alignment horizontal="center"/>
    </xf>
    <xf numFmtId="164" fontId="15" fillId="15" borderId="1" xfId="5" applyFont="1" applyFill="1" applyBorder="1" applyAlignment="1">
      <alignment horizontal="center" vertical="center" wrapText="1"/>
    </xf>
    <xf numFmtId="164" fontId="9" fillId="14" borderId="2" xfId="5" applyFont="1" applyFill="1" applyBorder="1" applyAlignment="1">
      <alignment horizontal="left"/>
    </xf>
    <xf numFmtId="164" fontId="12" fillId="14" borderId="17" xfId="5" applyFont="1" applyFill="1" applyBorder="1" applyAlignment="1">
      <alignment horizontal="center" vertical="center"/>
    </xf>
    <xf numFmtId="164" fontId="2" fillId="15" borderId="1" xfId="5" applyFont="1" applyFill="1" applyBorder="1" applyAlignment="1">
      <alignment horizontal="center"/>
    </xf>
    <xf numFmtId="2" fontId="12" fillId="14" borderId="17" xfId="5" applyNumberFormat="1" applyFont="1" applyFill="1" applyBorder="1" applyAlignment="1">
      <alignment horizontal="center" vertical="center"/>
    </xf>
  </cellXfs>
  <cellStyles count="10">
    <cellStyle name="cf1" xfId="1"/>
    <cellStyle name="cf2" xfId="2"/>
    <cellStyle name="cf3" xfId="3"/>
    <cellStyle name="cf4" xfId="4"/>
    <cellStyle name="Excel Built-in Normal" xfId="5"/>
    <cellStyle name="Heading" xfId="6"/>
    <cellStyle name="Heading1" xfId="7"/>
    <cellStyle name="Normální" xfId="0" builtinId="0" customBuiltin="1"/>
    <cellStyle name="Result" xfId="8"/>
    <cellStyle name="Result2" xfId="9"/>
  </cellStyles>
  <dxfs count="4">
    <dxf>
      <fill>
        <patternFill patternType="solid">
          <fgColor rgb="FFF8CBAD"/>
          <bgColor rgb="FFF8CBAD"/>
        </patternFill>
      </fill>
    </dxf>
    <dxf>
      <fill>
        <patternFill patternType="solid">
          <fgColor rgb="FFFFE699"/>
          <bgColor rgb="FFFFE699"/>
        </patternFill>
      </fill>
    </dxf>
    <dxf>
      <fill>
        <patternFill patternType="solid">
          <fgColor rgb="FFBDD7EE"/>
          <bgColor rgb="FFBDD7EE"/>
        </patternFill>
      </fill>
    </dxf>
    <dxf>
      <fill>
        <patternFill patternType="solid">
          <fgColor rgb="FFC6E0B4"/>
          <bgColor rgb="FFC6E0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1474863</xdr:colOff>
      <xdr:row>21</xdr:row>
      <xdr:rowOff>48390</xdr:rowOff>
    </xdr:from>
    <xdr:ext cx="2982242" cy="1823395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E6BDAE4-9DE2-42DE-B9B2-C844A4CC9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486013" y="5058540"/>
          <a:ext cx="2982242" cy="1823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A8ECEB1-C944-4EA4-A17F-CD1D4CD4B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9C7A87F-573D-4CC9-AF90-779B82DF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B47593F-1879-4DC1-B33D-24557F982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6F05694-AB9D-4302-AB6E-1FC8219D7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010CBCFD-C687-4FD6-AF0A-DED7DC6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5918EFE-184A-4987-AB1F-EF64E9FC3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53CCCC24-982E-4C5C-B34F-F391A830D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545EE66-281C-4643-BD68-6EEC86434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02052DE5-0274-42F2-A123-E0C290F92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54E3A844-9874-451F-907C-0564FDCFD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C49CAAA2-1A69-4F1F-8869-E6F103342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B6BC04F5-F133-471D-8CBF-C2E094E86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C2B7EEA-B2A7-4622-A612-2552D8008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9ADD118E-5EDF-4250-8F04-B21CB328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EFF1170-1556-48E9-B1C1-5113A712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A41C6051-2289-4FA1-95D9-BDC30F3BD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8CF6551A-3C17-4322-A368-ACEE2691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A66D1A4-2E10-4071-921B-BBED529A2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2FBCAF2-2A9B-4701-8CD6-763CA15FF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BA0FE49E-30F4-4965-862D-01710626E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04550855-885F-4886-9582-951BD5374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12A9319-BE53-4305-8BC5-E5D943A40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B0A690F-36B9-4B29-A3E3-0BE17AA1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C8561AE-CA5B-489F-A3CA-8FF3BAB7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10871C2-C0F1-4A11-A219-62AF4E41C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7904E26-D277-4954-ACBC-BC1B4567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9D72E1C2-5944-4B08-B592-931BC565D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6D9B411-932F-48AD-8A15-CF7A6522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B0E45589-D8F3-4D8B-9CA3-51C0C3F3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7673FEBD-CA4A-4AAC-8725-EEA5B51E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79F1F106-842A-416B-BB8F-8DC30A0AD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4054B814-718D-403E-9103-201452F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CA699087-896F-4DAA-9C89-317781FF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F3C481AB-4CFC-4FAE-ABB0-E9DEBB77B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D4C36780-6A70-4C54-BEF3-2B9D97560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7D4D0921-6194-477E-9FCD-EC4DD154B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39A3B922-8A12-42A4-B4A5-1147145FB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E6EC2994-B62E-4194-A024-2CBE2AE4F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1A04618-666B-4EBB-8C42-FE62452E3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6DE307E1-2924-4AE6-AB4B-F1F8D82E1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5C403183-D6FC-438A-B284-E9681554E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202C556F-16FC-44E0-8262-9B5C6E809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A1BF1B9A-B5B5-43B7-8F0B-AF0C4C001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F1E6BB53-84FC-4A7A-8033-D1D374F37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94220BD4-F2F2-4CD5-B737-578023818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C0E4E4D0-23C9-4290-8CC3-67BF0212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8AF2D83C-AFA6-4CF8-BB6B-2303DFCA1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DE26D018-2663-4A6A-ADC5-C0E093E97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98AA2D80-5F17-4920-AEC8-ABAB0100C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903244</xdr:colOff>
      <xdr:row>1</xdr:row>
      <xdr:rowOff>10076</xdr:rowOff>
    </xdr:from>
    <xdr:ext cx="2304717" cy="1602001"/>
    <xdr:pic>
      <xdr:nvPicPr>
        <xdr:cNvPr id="2" name="Obrázek 1">
          <a:extLst>
            <a:ext uri="{FF2B5EF4-FFF2-40B4-BE49-F238E27FC236}">
              <a16:creationId xmlns="" xmlns:a16="http://schemas.microsoft.com/office/drawing/2014/main" id="{FA42DF49-4F35-4172-A733-6DE99D10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636794" y="276776"/>
          <a:ext cx="2304717" cy="160200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0"/>
  <sheetViews>
    <sheetView topLeftCell="C1" workbookViewId="0">
      <selection activeCell="E9" sqref="E9"/>
    </sheetView>
  </sheetViews>
  <sheetFormatPr defaultRowHeight="14.4" x14ac:dyDescent="0.3"/>
  <cols>
    <col min="1" max="1" width="8.09765625" style="4" customWidth="1"/>
    <col min="2" max="2" width="25.09765625" style="4" customWidth="1"/>
    <col min="3" max="3" width="31.19921875" style="4" customWidth="1"/>
    <col min="4" max="4" width="26.69921875" style="4" bestFit="1" customWidth="1"/>
    <col min="5" max="5" width="8.5" style="4" customWidth="1"/>
    <col min="6" max="6" width="11" style="4" customWidth="1"/>
    <col min="7" max="7" width="8.09765625" style="4" customWidth="1"/>
    <col min="8" max="8" width="20.69921875" style="4" customWidth="1"/>
    <col min="9" max="9" width="33.59765625" style="4" customWidth="1"/>
    <col min="10" max="10" width="20.59765625" style="4" customWidth="1"/>
    <col min="11" max="11" width="33.59765625" style="4" customWidth="1"/>
    <col min="12" max="1025" width="8.09765625" style="4" customWidth="1"/>
    <col min="1026" max="1026" width="9" customWidth="1"/>
  </cols>
  <sheetData>
    <row r="1" spans="1:11" ht="58.2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</row>
    <row r="2" spans="1:11" ht="15.6" x14ac:dyDescent="0.3">
      <c r="A2" s="5">
        <v>1</v>
      </c>
      <c r="B2" s="67" t="s">
        <v>87</v>
      </c>
      <c r="C2" s="67" t="s">
        <v>88</v>
      </c>
      <c r="D2" s="67" t="s">
        <v>89</v>
      </c>
      <c r="E2" s="7" t="s">
        <v>21</v>
      </c>
      <c r="F2" s="8"/>
      <c r="H2" s="9" t="s">
        <v>7</v>
      </c>
      <c r="I2" s="83" t="s">
        <v>84</v>
      </c>
      <c r="J2" s="83"/>
      <c r="K2" s="83"/>
    </row>
    <row r="3" spans="1:11" ht="15.6" x14ac:dyDescent="0.3">
      <c r="A3" s="5">
        <v>2</v>
      </c>
      <c r="B3" s="67" t="s">
        <v>91</v>
      </c>
      <c r="C3" s="67" t="s">
        <v>90</v>
      </c>
      <c r="D3" s="67" t="s">
        <v>92</v>
      </c>
      <c r="E3" s="7" t="s">
        <v>21</v>
      </c>
      <c r="F3" s="8"/>
      <c r="H3" s="10" t="s">
        <v>8</v>
      </c>
      <c r="I3" s="84" t="s">
        <v>86</v>
      </c>
      <c r="J3" s="84"/>
      <c r="K3" s="84"/>
    </row>
    <row r="4" spans="1:11" ht="16.2" thickBot="1" x14ac:dyDescent="0.35">
      <c r="A4" s="5">
        <v>3</v>
      </c>
      <c r="B4" s="67" t="s">
        <v>93</v>
      </c>
      <c r="C4" s="67" t="s">
        <v>94</v>
      </c>
      <c r="D4" s="67" t="s">
        <v>95</v>
      </c>
      <c r="E4" s="7" t="s">
        <v>17</v>
      </c>
      <c r="F4" s="8"/>
      <c r="H4" s="11" t="s">
        <v>10</v>
      </c>
      <c r="I4" s="85">
        <v>45185</v>
      </c>
      <c r="J4" s="85"/>
      <c r="K4" s="85"/>
    </row>
    <row r="5" spans="1:11" ht="16.2" thickBot="1" x14ac:dyDescent="0.35">
      <c r="A5" s="5">
        <v>4</v>
      </c>
      <c r="B5" s="67" t="s">
        <v>97</v>
      </c>
      <c r="C5" s="67" t="s">
        <v>96</v>
      </c>
      <c r="D5" s="67" t="s">
        <v>92</v>
      </c>
      <c r="E5" s="7" t="s">
        <v>17</v>
      </c>
      <c r="F5" s="8"/>
    </row>
    <row r="6" spans="1:11" ht="18" x14ac:dyDescent="0.35">
      <c r="A6" s="5">
        <v>5</v>
      </c>
      <c r="B6" s="67" t="s">
        <v>98</v>
      </c>
      <c r="C6" s="67" t="s">
        <v>99</v>
      </c>
      <c r="D6" s="67" t="s">
        <v>100</v>
      </c>
      <c r="E6" s="7" t="s">
        <v>17</v>
      </c>
      <c r="F6" s="8"/>
      <c r="H6" s="86" t="s">
        <v>11</v>
      </c>
      <c r="I6" s="86"/>
      <c r="J6" s="86"/>
      <c r="K6" s="86"/>
    </row>
    <row r="7" spans="1:11" ht="15.6" x14ac:dyDescent="0.3">
      <c r="A7" s="5">
        <v>6</v>
      </c>
      <c r="B7" s="67" t="s">
        <v>87</v>
      </c>
      <c r="C7" s="67" t="s">
        <v>101</v>
      </c>
      <c r="D7" s="67" t="s">
        <v>89</v>
      </c>
      <c r="E7" s="7" t="s">
        <v>17</v>
      </c>
      <c r="F7" s="8"/>
      <c r="H7" s="12" t="s">
        <v>12</v>
      </c>
      <c r="I7" s="13" t="s">
        <v>84</v>
      </c>
      <c r="J7" s="14" t="s">
        <v>13</v>
      </c>
      <c r="K7" s="68" t="s">
        <v>14</v>
      </c>
    </row>
    <row r="8" spans="1:11" ht="16.2" thickBot="1" x14ac:dyDescent="0.35">
      <c r="A8" s="5"/>
      <c r="B8" s="67"/>
      <c r="C8" s="67"/>
      <c r="D8" s="67"/>
      <c r="E8" s="7"/>
      <c r="F8" s="8"/>
      <c r="H8" s="15" t="s">
        <v>15</v>
      </c>
      <c r="I8" s="16" t="s">
        <v>85</v>
      </c>
      <c r="J8" s="17" t="s">
        <v>16</v>
      </c>
      <c r="K8" s="69" t="s">
        <v>14</v>
      </c>
    </row>
    <row r="9" spans="1:11" ht="16.2" thickBot="1" x14ac:dyDescent="0.35">
      <c r="A9" s="5"/>
      <c r="B9" s="67"/>
      <c r="C9" s="67"/>
      <c r="D9" s="67"/>
      <c r="E9" s="7"/>
      <c r="F9" s="8"/>
    </row>
    <row r="10" spans="1:11" ht="18" x14ac:dyDescent="0.35">
      <c r="A10" s="5"/>
      <c r="B10" s="67"/>
      <c r="C10" s="67"/>
      <c r="D10" s="67"/>
      <c r="E10" s="7"/>
      <c r="F10" s="8"/>
      <c r="H10" s="87" t="s">
        <v>18</v>
      </c>
      <c r="I10" s="87"/>
      <c r="J10" s="87"/>
      <c r="K10" s="87"/>
    </row>
    <row r="11" spans="1:11" ht="15.6" x14ac:dyDescent="0.3">
      <c r="A11" s="5"/>
      <c r="B11" s="67"/>
      <c r="C11" s="67"/>
      <c r="D11" s="67"/>
      <c r="E11" s="7"/>
      <c r="F11" s="8"/>
      <c r="H11" s="18" t="s">
        <v>12</v>
      </c>
      <c r="I11" s="13" t="s">
        <v>84</v>
      </c>
      <c r="J11" s="19" t="s">
        <v>13</v>
      </c>
      <c r="K11" s="68" t="s">
        <v>14</v>
      </c>
    </row>
    <row r="12" spans="1:11" ht="16.2" thickBot="1" x14ac:dyDescent="0.35">
      <c r="A12" s="5"/>
      <c r="B12" s="67"/>
      <c r="C12" s="67"/>
      <c r="D12" s="67"/>
      <c r="E12" s="7"/>
      <c r="F12" s="8"/>
      <c r="H12" s="20" t="s">
        <v>15</v>
      </c>
      <c r="I12" s="16" t="s">
        <v>85</v>
      </c>
      <c r="J12" s="21" t="s">
        <v>16</v>
      </c>
      <c r="K12" s="69" t="s">
        <v>14</v>
      </c>
    </row>
    <row r="13" spans="1:11" ht="16.2" thickBot="1" x14ac:dyDescent="0.35">
      <c r="A13" s="5"/>
      <c r="B13" s="67"/>
      <c r="C13" s="67"/>
      <c r="D13" s="67"/>
      <c r="E13" s="7"/>
      <c r="F13" s="8"/>
    </row>
    <row r="14" spans="1:11" ht="18" x14ac:dyDescent="0.35">
      <c r="A14" s="5"/>
      <c r="B14" s="67"/>
      <c r="C14" s="67"/>
      <c r="D14" s="67"/>
      <c r="E14" s="7"/>
      <c r="F14" s="8"/>
      <c r="H14" s="88" t="s">
        <v>19</v>
      </c>
      <c r="I14" s="88"/>
      <c r="J14" s="88"/>
      <c r="K14" s="88"/>
    </row>
    <row r="15" spans="1:11" ht="15.6" x14ac:dyDescent="0.3">
      <c r="A15" s="5"/>
      <c r="B15" s="67"/>
      <c r="C15" s="67"/>
      <c r="D15" s="67"/>
      <c r="E15" s="7"/>
      <c r="F15" s="8"/>
      <c r="H15" s="22" t="s">
        <v>12</v>
      </c>
      <c r="I15" s="13"/>
      <c r="J15" s="23" t="s">
        <v>13</v>
      </c>
      <c r="K15" s="68" t="s">
        <v>14</v>
      </c>
    </row>
    <row r="16" spans="1:11" ht="16.2" thickBot="1" x14ac:dyDescent="0.35">
      <c r="A16" s="5"/>
      <c r="B16" s="67"/>
      <c r="C16" s="67"/>
      <c r="D16" s="67"/>
      <c r="E16" s="7"/>
      <c r="F16" s="8"/>
      <c r="H16" s="24" t="s">
        <v>15</v>
      </c>
      <c r="I16" s="16"/>
      <c r="J16" s="25" t="s">
        <v>16</v>
      </c>
      <c r="K16" s="69" t="s">
        <v>14</v>
      </c>
    </row>
    <row r="17" spans="1:11" ht="16.2" thickBot="1" x14ac:dyDescent="0.35">
      <c r="A17" s="5"/>
      <c r="B17" s="67"/>
      <c r="C17" s="67"/>
      <c r="D17" s="67"/>
      <c r="E17" s="7"/>
      <c r="F17" s="8"/>
    </row>
    <row r="18" spans="1:11" ht="18" x14ac:dyDescent="0.35">
      <c r="A18" s="5"/>
      <c r="B18" s="67"/>
      <c r="C18" s="67"/>
      <c r="D18" s="67"/>
      <c r="E18" s="7"/>
      <c r="F18" s="8"/>
      <c r="H18" s="82" t="s">
        <v>20</v>
      </c>
      <c r="I18" s="82"/>
      <c r="J18" s="82"/>
      <c r="K18" s="82"/>
    </row>
    <row r="19" spans="1:11" ht="15.6" x14ac:dyDescent="0.3">
      <c r="A19" s="5"/>
      <c r="B19" s="67"/>
      <c r="C19" s="67"/>
      <c r="D19" s="67"/>
      <c r="E19" s="7"/>
      <c r="F19" s="8"/>
      <c r="H19" s="26" t="s">
        <v>12</v>
      </c>
      <c r="I19" s="13"/>
      <c r="J19" s="27" t="s">
        <v>13</v>
      </c>
      <c r="K19" s="68" t="s">
        <v>14</v>
      </c>
    </row>
    <row r="20" spans="1:11" ht="16.2" thickBot="1" x14ac:dyDescent="0.35">
      <c r="A20" s="5"/>
      <c r="B20" s="67"/>
      <c r="C20" s="67"/>
      <c r="D20" s="67"/>
      <c r="E20" s="7"/>
      <c r="F20" s="8"/>
      <c r="H20" s="28" t="s">
        <v>15</v>
      </c>
      <c r="I20" s="16"/>
      <c r="J20" s="29" t="s">
        <v>16</v>
      </c>
      <c r="K20" s="69" t="s">
        <v>14</v>
      </c>
    </row>
    <row r="21" spans="1:11" ht="15.6" x14ac:dyDescent="0.3">
      <c r="A21" s="5"/>
      <c r="B21" s="67"/>
      <c r="C21" s="67"/>
      <c r="D21" s="67"/>
      <c r="E21" s="7"/>
      <c r="F21" s="8"/>
    </row>
    <row r="22" spans="1:11" ht="15.6" x14ac:dyDescent="0.3">
      <c r="A22" s="5"/>
      <c r="B22" s="67"/>
      <c r="C22" s="67"/>
      <c r="D22" s="67"/>
      <c r="E22" s="7"/>
      <c r="F22" s="8"/>
    </row>
    <row r="23" spans="1:11" ht="15.6" x14ac:dyDescent="0.3">
      <c r="A23" s="5"/>
      <c r="B23" s="67"/>
      <c r="C23" s="67"/>
      <c r="D23" s="67"/>
      <c r="E23" s="7"/>
      <c r="F23" s="8"/>
      <c r="H23" s="30" t="s">
        <v>22</v>
      </c>
    </row>
    <row r="24" spans="1:11" ht="15.6" x14ac:dyDescent="0.3">
      <c r="A24" s="5"/>
      <c r="B24" s="67"/>
      <c r="C24" s="67"/>
      <c r="D24" s="67"/>
      <c r="E24" s="7"/>
      <c r="F24" s="8"/>
      <c r="H24" s="31" t="s">
        <v>23</v>
      </c>
    </row>
    <row r="25" spans="1:11" ht="15.6" x14ac:dyDescent="0.3">
      <c r="A25" s="5"/>
      <c r="B25" s="67"/>
      <c r="C25" s="67"/>
      <c r="D25" s="67"/>
      <c r="E25" s="7"/>
      <c r="F25" s="8"/>
      <c r="H25" s="31" t="s">
        <v>24</v>
      </c>
    </row>
    <row r="26" spans="1:11" ht="15.6" x14ac:dyDescent="0.3">
      <c r="A26" s="5"/>
      <c r="B26" s="67"/>
      <c r="C26" s="67"/>
      <c r="D26" s="67"/>
      <c r="E26" s="7"/>
      <c r="F26" s="8"/>
      <c r="H26" s="31" t="s">
        <v>25</v>
      </c>
    </row>
    <row r="27" spans="1:11" ht="15.6" x14ac:dyDescent="0.3">
      <c r="A27" s="5"/>
      <c r="B27" s="67"/>
      <c r="C27" s="67"/>
      <c r="D27" s="67"/>
      <c r="E27" s="7"/>
      <c r="F27" s="8"/>
    </row>
    <row r="28" spans="1:11" ht="15.6" x14ac:dyDescent="0.3">
      <c r="A28" s="5"/>
      <c r="B28" s="6"/>
      <c r="C28" s="6"/>
      <c r="D28" s="6"/>
      <c r="E28" s="7"/>
      <c r="F28" s="8"/>
    </row>
    <row r="29" spans="1:11" ht="15.6" x14ac:dyDescent="0.3">
      <c r="A29" s="5"/>
      <c r="B29" s="6"/>
      <c r="C29" s="6"/>
      <c r="D29" s="6"/>
      <c r="E29" s="7"/>
      <c r="F29" s="8"/>
    </row>
    <row r="30" spans="1:11" ht="15.6" x14ac:dyDescent="0.3">
      <c r="A30" s="5"/>
      <c r="B30" s="6"/>
      <c r="C30" s="6"/>
      <c r="D30" s="6"/>
      <c r="E30" s="7"/>
      <c r="F30" s="8"/>
    </row>
    <row r="31" spans="1:11" ht="15.6" x14ac:dyDescent="0.3">
      <c r="A31" s="5"/>
      <c r="B31" s="6"/>
      <c r="C31" s="6"/>
      <c r="D31" s="6"/>
      <c r="E31" s="7"/>
      <c r="F31" s="8"/>
    </row>
    <row r="32" spans="1:11" ht="15.6" x14ac:dyDescent="0.3">
      <c r="A32" s="5"/>
      <c r="B32" s="6"/>
      <c r="C32" s="6"/>
      <c r="D32" s="6"/>
      <c r="E32" s="7"/>
      <c r="F32" s="8"/>
    </row>
    <row r="33" spans="1:6" ht="15.6" x14ac:dyDescent="0.3">
      <c r="A33" s="5"/>
      <c r="B33" s="6"/>
      <c r="C33" s="6"/>
      <c r="D33" s="6"/>
      <c r="E33" s="7"/>
      <c r="F33" s="8"/>
    </row>
    <row r="34" spans="1:6" ht="15.6" x14ac:dyDescent="0.3">
      <c r="A34" s="5"/>
      <c r="B34" s="6"/>
      <c r="C34" s="6"/>
      <c r="D34" s="6"/>
      <c r="E34" s="7"/>
      <c r="F34" s="8"/>
    </row>
    <row r="35" spans="1:6" ht="15.6" x14ac:dyDescent="0.3">
      <c r="A35" s="5"/>
      <c r="B35" s="6"/>
      <c r="C35" s="6"/>
      <c r="D35" s="6"/>
      <c r="E35" s="7"/>
      <c r="F35" s="8"/>
    </row>
    <row r="36" spans="1:6" ht="15.6" x14ac:dyDescent="0.3">
      <c r="A36" s="5"/>
      <c r="B36" s="6"/>
      <c r="C36" s="6"/>
      <c r="D36" s="6"/>
      <c r="E36" s="7"/>
      <c r="F36" s="8"/>
    </row>
    <row r="37" spans="1:6" ht="15.6" x14ac:dyDescent="0.3">
      <c r="A37" s="5"/>
      <c r="B37" s="6"/>
      <c r="C37" s="6"/>
      <c r="D37" s="6"/>
      <c r="E37" s="7"/>
      <c r="F37" s="8"/>
    </row>
    <row r="38" spans="1:6" ht="15.6" x14ac:dyDescent="0.3">
      <c r="A38" s="5"/>
      <c r="B38" s="6"/>
      <c r="C38" s="6"/>
      <c r="D38" s="6"/>
      <c r="E38" s="7"/>
      <c r="F38" s="8"/>
    </row>
    <row r="39" spans="1:6" ht="15.6" x14ac:dyDescent="0.3">
      <c r="A39" s="5"/>
      <c r="B39" s="6"/>
      <c r="C39" s="6"/>
      <c r="D39" s="6"/>
      <c r="E39" s="7"/>
      <c r="F39" s="8"/>
    </row>
    <row r="40" spans="1:6" ht="15.6" x14ac:dyDescent="0.3">
      <c r="A40" s="5"/>
      <c r="B40" s="6"/>
      <c r="C40" s="6"/>
      <c r="D40" s="6"/>
      <c r="E40" s="7"/>
      <c r="F40" s="8"/>
    </row>
    <row r="41" spans="1:6" ht="15.6" x14ac:dyDescent="0.3">
      <c r="A41" s="5"/>
      <c r="B41" s="6"/>
      <c r="C41" s="6"/>
      <c r="D41" s="6"/>
      <c r="E41" s="7"/>
      <c r="F41" s="8"/>
    </row>
    <row r="42" spans="1:6" ht="15.6" x14ac:dyDescent="0.3">
      <c r="A42" s="5"/>
      <c r="B42" s="6"/>
      <c r="C42" s="6"/>
      <c r="D42" s="6"/>
      <c r="E42" s="7"/>
      <c r="F42" s="8"/>
    </row>
    <row r="43" spans="1:6" ht="15.6" x14ac:dyDescent="0.3">
      <c r="A43" s="5"/>
      <c r="B43" s="6"/>
      <c r="C43" s="6"/>
      <c r="D43" s="6"/>
      <c r="E43" s="7"/>
      <c r="F43" s="8"/>
    </row>
    <row r="44" spans="1:6" ht="15.6" x14ac:dyDescent="0.3">
      <c r="A44" s="5"/>
      <c r="B44" s="6"/>
      <c r="C44" s="6"/>
      <c r="D44" s="6"/>
      <c r="E44" s="7"/>
      <c r="F44" s="8"/>
    </row>
    <row r="45" spans="1:6" ht="15.6" x14ac:dyDescent="0.3">
      <c r="A45" s="5"/>
      <c r="B45" s="6"/>
      <c r="C45" s="6"/>
      <c r="D45" s="6"/>
      <c r="E45" s="7"/>
      <c r="F45" s="8"/>
    </row>
    <row r="46" spans="1:6" ht="15.6" x14ac:dyDescent="0.3">
      <c r="A46" s="5"/>
      <c r="B46" s="6"/>
      <c r="C46" s="6"/>
      <c r="D46" s="6"/>
      <c r="E46" s="7"/>
      <c r="F46" s="8"/>
    </row>
    <row r="47" spans="1:6" ht="15.6" x14ac:dyDescent="0.3">
      <c r="A47" s="5"/>
      <c r="B47" s="6"/>
      <c r="C47" s="6"/>
      <c r="D47" s="6"/>
      <c r="E47" s="7"/>
      <c r="F47" s="8"/>
    </row>
    <row r="48" spans="1:6" ht="15.6" x14ac:dyDescent="0.3">
      <c r="A48" s="5"/>
      <c r="B48" s="6"/>
      <c r="C48" s="6"/>
      <c r="D48" s="6"/>
      <c r="E48" s="7"/>
      <c r="F48" s="8"/>
    </row>
    <row r="49" spans="1:6" ht="15.6" x14ac:dyDescent="0.3">
      <c r="A49" s="5"/>
      <c r="B49" s="6"/>
      <c r="C49" s="6"/>
      <c r="D49" s="6"/>
      <c r="E49" s="7"/>
      <c r="F49" s="8"/>
    </row>
    <row r="50" spans="1:6" ht="15.6" x14ac:dyDescent="0.3">
      <c r="A50" s="5"/>
      <c r="B50" s="6"/>
      <c r="C50" s="6"/>
      <c r="D50" s="6"/>
      <c r="E50" s="7"/>
      <c r="F50" s="8"/>
    </row>
    <row r="51" spans="1:6" ht="15.6" x14ac:dyDescent="0.3">
      <c r="A51" s="5"/>
      <c r="B51" s="6"/>
      <c r="C51" s="6"/>
      <c r="D51" s="6"/>
      <c r="E51" s="7"/>
      <c r="F51" s="8"/>
    </row>
    <row r="69" spans="1:1" x14ac:dyDescent="0.3">
      <c r="A69" s="32"/>
    </row>
    <row r="70" spans="1:1" x14ac:dyDescent="0.3">
      <c r="A70" s="32" t="s">
        <v>17</v>
      </c>
    </row>
    <row r="71" spans="1:1" x14ac:dyDescent="0.3">
      <c r="A71" s="32" t="s">
        <v>21</v>
      </c>
    </row>
    <row r="72" spans="1:1" x14ac:dyDescent="0.3">
      <c r="A72" s="32" t="s">
        <v>9</v>
      </c>
    </row>
    <row r="73" spans="1:1" x14ac:dyDescent="0.3">
      <c r="A73" s="32" t="s">
        <v>6</v>
      </c>
    </row>
    <row r="80" spans="1:1" x14ac:dyDescent="0.3">
      <c r="A80" s="4" t="s">
        <v>26</v>
      </c>
    </row>
  </sheetData>
  <sheetProtection algorithmName="SHA-512" hashValue="sXm1n46mSno/rCdD4P1ecxGaUMJk0IdJdrNNtQFHOigSf7I4/fIiHKHhA+y1IMRb7A/eze0PWCcaMaZ14adf/w==" saltValue="NMS+cB9s1/QYD/P2dAUa3Q==" spinCount="100000" sheet="1" objects="1" scenarios="1"/>
  <mergeCells count="7">
    <mergeCell ref="H18:K18"/>
    <mergeCell ref="I2:K2"/>
    <mergeCell ref="I3:K3"/>
    <mergeCell ref="I4:K4"/>
    <mergeCell ref="H6:K6"/>
    <mergeCell ref="H10:K10"/>
    <mergeCell ref="H14:K14"/>
  </mergeCells>
  <dataValidations count="2">
    <dataValidation type="list" allowBlank="1" showInputMessage="1" showErrorMessage="1" sqref="E2:E51">
      <formula1>$A$69:$A$73</formula1>
    </dataValidation>
    <dataValidation type="list" allowBlank="1" showInputMessage="1" showErrorMessage="1" sqref="F2:F51">
      <formula1>$A$79:$A$80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dxkCMtljHO6qZo7Ph+SxQz58pTvSZZngBBXk8vSJy+xuY0QWdOQPCNJ4JAtzT5OqySTlMZjK7QLcfFGQ4jcrvA==" saltValue="C+1Zb+W/WXNB1RV57VMp4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PTNUbQNqAQj10xA63s9IZuHmMO9ykfR7SWlUFMxNx5jKyFB+Zl6Fey4zQUnnFr4WSmLXC7idGRcnCUOoK58vg==" saltValue="qFrjrVsItM5ZnIUsQgah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tD1QFiu3JG7vQ4XDwmUuKhqDLhOYb+TqPCdvqn2tZObuiWTE1W89MO+QK5RqGMCkRx8quw+aYTY5Z4Us5x1bHA==" saltValue="PpRTU7nEE2a77WJZ5pRFt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Wc7h6ePPyOs+/qwqI/BWp0G/3DBEGQAMPVsflsW2jOi5TK0NqrhsAba8Tk4WHp+HwinuYOHVNNQ6NuyfSMGug==" saltValue="RB7SLhCGbJBHsQRAXN3WI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y9vKi1n5cT+THruoHJvx9f7U56jYlCTwh6mhCiL1vZtIAOIhz6K7U0L79cWw1hvJAW5AMlrg4CAwsHCoIET7g==" saltValue="L66MZS/I33pDd7Q4gB5r3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QXv9cGwnQG4LnGY9mnGMLRymWf5oQnx3ia0xJy8pS+3Ssix5HDSI0WLe2qH6RE/zfT1FbAjW55y2HXxc+Ll1A==" saltValue="lw3WJ/hpGKegdl/VC8smK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3WgY33qPmVfyWOo4j3r4KPrskthLRZ+OXCUNaFdTp4saA5LyHysJJ3KovOz+m9wJX1es7dcmuRpbYHrg2ykyg==" saltValue="POto3TNvUeOCtKlMeFx0/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DKAwrg+79DLpCnSP+V/Gku65GNzrihW42r/NldKla13XJbpyRRbfxj4WFplkGWvrTxHcnFEf+9y/aSPx/J0FA==" saltValue="P4uYDOupqxZV/PY+XZBrt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UAjSQT/rPRIckr/fGEff2Ud1C2T3tRAvSH9faVrEF1YELvnJV//aE0EHkIbtI7uYY/lZXvzjEHnknA5CTBSX1A==" saltValue="Fuy2XWHefJ8A4GVLUUNqF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5QZgjnipwo1o8gTpDPDK8q8PsW8xgxoe58EK0mJPaxSHeV9l9RCY+TarJI3931CaR0E21H/YHK5vs0unXO6HsQ==" saltValue="eUYjG/eObKLtHyuJuicF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2"/>
  <sheetViews>
    <sheetView workbookViewId="0">
      <selection activeCell="I18" sqref="I18"/>
    </sheetView>
  </sheetViews>
  <sheetFormatPr defaultRowHeight="14.4" x14ac:dyDescent="0.3"/>
  <cols>
    <col min="1" max="1" width="6.69921875" style="4" customWidth="1"/>
    <col min="2" max="2" width="35.3984375" style="4" customWidth="1"/>
    <col min="3" max="3" width="5.3984375" style="4" customWidth="1"/>
    <col min="4" max="4" width="0.8984375" style="4" customWidth="1"/>
    <col min="5" max="5" width="6.59765625" style="4" customWidth="1"/>
    <col min="6" max="6" width="37.19921875" style="4" bestFit="1" customWidth="1"/>
    <col min="7" max="7" width="5.3984375" style="4" customWidth="1"/>
    <col min="8" max="8" width="0.8984375" style="4" customWidth="1"/>
    <col min="9" max="9" width="7" style="4" customWidth="1"/>
    <col min="10" max="10" width="58.796875" style="4" bestFit="1" customWidth="1"/>
    <col min="11" max="11" width="5.3984375" style="4" customWidth="1"/>
    <col min="12" max="12" width="0.69921875" style="4" customWidth="1"/>
    <col min="13" max="13" width="6.59765625" style="4" customWidth="1"/>
    <col min="14" max="14" width="64.5" style="4" bestFit="1" customWidth="1"/>
    <col min="15" max="15" width="5.3984375" style="4" customWidth="1"/>
    <col min="16" max="1024" width="8.09765625" style="4" customWidth="1"/>
    <col min="1025" max="1025" width="9" customWidth="1"/>
  </cols>
  <sheetData>
    <row r="1" spans="1:15" ht="25.8" x14ac:dyDescent="0.5">
      <c r="A1" s="89" t="s">
        <v>11</v>
      </c>
      <c r="B1" s="89"/>
      <c r="C1" s="89"/>
      <c r="E1" s="89" t="s">
        <v>18</v>
      </c>
      <c r="F1" s="89"/>
      <c r="G1" s="89"/>
      <c r="I1" s="89" t="s">
        <v>19</v>
      </c>
      <c r="J1" s="89"/>
      <c r="K1" s="89"/>
      <c r="M1" s="89" t="s">
        <v>20</v>
      </c>
      <c r="N1" s="89"/>
      <c r="O1" s="89"/>
    </row>
    <row r="2" spans="1:15" ht="31.2" x14ac:dyDescent="0.3">
      <c r="A2" s="33" t="s">
        <v>27</v>
      </c>
      <c r="B2" s="33" t="s">
        <v>28</v>
      </c>
      <c r="C2" s="33" t="s">
        <v>29</v>
      </c>
      <c r="E2" s="33" t="s">
        <v>27</v>
      </c>
      <c r="F2" s="33" t="s">
        <v>28</v>
      </c>
      <c r="G2" s="33" t="s">
        <v>29</v>
      </c>
      <c r="I2" s="33" t="s">
        <v>27</v>
      </c>
      <c r="J2" s="33" t="s">
        <v>28</v>
      </c>
      <c r="K2" s="33" t="s">
        <v>29</v>
      </c>
      <c r="M2" s="33" t="s">
        <v>27</v>
      </c>
      <c r="N2" s="33" t="s">
        <v>28</v>
      </c>
      <c r="O2" s="33" t="s">
        <v>29</v>
      </c>
    </row>
    <row r="3" spans="1:15" ht="15.6" x14ac:dyDescent="0.3">
      <c r="A3" s="34">
        <v>1</v>
      </c>
      <c r="B3" s="35" t="s">
        <v>30</v>
      </c>
      <c r="C3" s="34">
        <f>IF(B3="Celkový dojem",2,IF(B3="Přivolání",4,IF(B3="Ovladatelnost na dálku",4,IF(B3="Držení aportovací činky",4,3))))</f>
        <v>3</v>
      </c>
      <c r="D3" s="36"/>
      <c r="E3" s="37">
        <v>1</v>
      </c>
      <c r="F3" s="38" t="s">
        <v>30</v>
      </c>
      <c r="G3" s="34">
        <f>IF(F3="Celkový dojem",2,IF(F3="Odložení vsedě ve skupině",3,IF(F3="Odložení za pochodu",3,4)))</f>
        <v>3</v>
      </c>
      <c r="I3" s="37">
        <v>1</v>
      </c>
      <c r="J3" s="38"/>
      <c r="K3" s="37">
        <f>IF(J3="Celkový dojem",2,IF(J3="Chůze u nohy",4,IF(J3="Ovladatelnost na dálku",4,IF(J3="Vyslání do čtverce, položení a přivolání",4,3))))</f>
        <v>3</v>
      </c>
      <c r="M3" s="37">
        <v>1</v>
      </c>
      <c r="N3" s="38"/>
      <c r="O3" s="37">
        <f>IF(N3="Odložení vsedě ve skupině",2,IF(N3="Odložení vleže ve skupině a přivolání",2,IF(N3="Chůze u nohy",4,IF(N3="Vyslání do čtverce, položení a přivolání",4,IF(N3="Vyslání okolo skupiny kuželů/barelu, zastavení, aport a skok přes překážku",4,IF(N3="Ovladatelnost na dálku",4,3))))))</f>
        <v>3</v>
      </c>
    </row>
    <row r="4" spans="1:15" ht="15.6" x14ac:dyDescent="0.3">
      <c r="A4" s="37">
        <v>2</v>
      </c>
      <c r="B4" s="38" t="s">
        <v>76</v>
      </c>
      <c r="C4" s="34">
        <f>IF(B4="Celkový dojem",2,IF(B4="Přivolání",4,IF(B4="Ovladatelnost na dálku",4,IF(B4="Držení aportovací činky",4,3))))</f>
        <v>3</v>
      </c>
      <c r="D4" s="36"/>
      <c r="E4" s="37">
        <v>2</v>
      </c>
      <c r="F4" s="38" t="s">
        <v>81</v>
      </c>
      <c r="G4" s="34">
        <f t="shared" ref="G4:G11" si="0">IF(F4="Celkový dojem",2,IF(F4="Odložení vsedě ve skupině",3,IF(F4="Odložení za pochodu",3,4)))</f>
        <v>4</v>
      </c>
      <c r="I4" s="37">
        <v>2</v>
      </c>
      <c r="J4" s="38"/>
      <c r="K4" s="37">
        <f t="shared" ref="K4:K12" si="1">IF(J4="Celkový dojem",2,IF(J4="Chůze u nohy",4,IF(J4="Ovladatelnost na dálku",4,IF(J4="Vyslání do čtverce, položení a přivolání",4,3))))</f>
        <v>3</v>
      </c>
      <c r="M4" s="37">
        <v>2</v>
      </c>
      <c r="N4" s="38"/>
      <c r="O4" s="37">
        <f t="shared" ref="O4:O12" si="2">IF(N4="Odložení vsedě ve skupině",2,IF(N4="Odložení vleže ve skupině a přivolání",2,IF(N4="Chůze u nohy",4,IF(N4="Vyslání do čtverce, položení a přivolání",4,IF(N4="Vyslání okolo skupiny kuželů/barelu, zastavení, aport a skok přes překážku",4,IF(N4="Ovladatelnost na dálku",4,3))))))</f>
        <v>3</v>
      </c>
    </row>
    <row r="5" spans="1:15" ht="15.6" x14ac:dyDescent="0.3">
      <c r="A5" s="37">
        <v>3</v>
      </c>
      <c r="B5" s="38" t="s">
        <v>34</v>
      </c>
      <c r="C5" s="34">
        <f t="shared" ref="C5:C12" si="3">IF(B5="Celkový dojem",2,IF(B5="Přivolání",4,IF(B5="Ovladatelnost na dálku",4,IF(B5="Držení aportovací činky",4,3))))</f>
        <v>4</v>
      </c>
      <c r="D5" s="36"/>
      <c r="E5" s="37">
        <v>3</v>
      </c>
      <c r="F5" s="38" t="s">
        <v>34</v>
      </c>
      <c r="G5" s="34">
        <f t="shared" si="0"/>
        <v>4</v>
      </c>
      <c r="I5" s="37">
        <v>3</v>
      </c>
      <c r="J5" s="38"/>
      <c r="K5" s="37">
        <f t="shared" si="1"/>
        <v>3</v>
      </c>
      <c r="M5" s="37">
        <v>3</v>
      </c>
      <c r="N5" s="38"/>
      <c r="O5" s="37">
        <f t="shared" si="2"/>
        <v>3</v>
      </c>
    </row>
    <row r="6" spans="1:15" ht="15.6" x14ac:dyDescent="0.3">
      <c r="A6" s="37">
        <v>4</v>
      </c>
      <c r="B6" s="38" t="s">
        <v>74</v>
      </c>
      <c r="C6" s="34">
        <f t="shared" si="3"/>
        <v>3</v>
      </c>
      <c r="D6" s="36"/>
      <c r="E6" s="37">
        <v>4</v>
      </c>
      <c r="F6" s="38" t="s">
        <v>77</v>
      </c>
      <c r="G6" s="34">
        <f t="shared" si="0"/>
        <v>3</v>
      </c>
      <c r="I6" s="37">
        <v>4</v>
      </c>
      <c r="J6" s="38"/>
      <c r="K6" s="37">
        <f t="shared" si="1"/>
        <v>3</v>
      </c>
      <c r="M6" s="37">
        <v>4</v>
      </c>
      <c r="N6" s="38"/>
      <c r="O6" s="37">
        <f t="shared" si="2"/>
        <v>3</v>
      </c>
    </row>
    <row r="7" spans="1:15" ht="15.6" x14ac:dyDescent="0.3">
      <c r="A7" s="37">
        <v>5</v>
      </c>
      <c r="B7" s="38" t="s">
        <v>36</v>
      </c>
      <c r="C7" s="34">
        <f t="shared" si="3"/>
        <v>3</v>
      </c>
      <c r="D7" s="36"/>
      <c r="E7" s="37">
        <v>5</v>
      </c>
      <c r="F7" s="38" t="s">
        <v>70</v>
      </c>
      <c r="G7" s="34">
        <f t="shared" si="0"/>
        <v>4</v>
      </c>
      <c r="I7" s="37">
        <v>5</v>
      </c>
      <c r="J7" s="38"/>
      <c r="K7" s="37">
        <f t="shared" si="1"/>
        <v>3</v>
      </c>
      <c r="M7" s="37">
        <v>5</v>
      </c>
      <c r="N7" s="38"/>
      <c r="O7" s="37">
        <f t="shared" si="2"/>
        <v>3</v>
      </c>
    </row>
    <row r="8" spans="1:15" ht="15.6" x14ac:dyDescent="0.3">
      <c r="A8" s="37">
        <v>6</v>
      </c>
      <c r="B8" s="38" t="s">
        <v>33</v>
      </c>
      <c r="C8" s="34">
        <f t="shared" si="3"/>
        <v>4</v>
      </c>
      <c r="D8" s="36"/>
      <c r="E8" s="37">
        <v>6</v>
      </c>
      <c r="F8" s="38" t="s">
        <v>33</v>
      </c>
      <c r="G8" s="34">
        <f t="shared" si="0"/>
        <v>4</v>
      </c>
      <c r="I8" s="37">
        <v>6</v>
      </c>
      <c r="J8" s="38"/>
      <c r="K8" s="37">
        <f t="shared" si="1"/>
        <v>3</v>
      </c>
      <c r="M8" s="37">
        <v>6</v>
      </c>
      <c r="N8" s="38"/>
      <c r="O8" s="37">
        <f t="shared" si="2"/>
        <v>3</v>
      </c>
    </row>
    <row r="9" spans="1:15" ht="15.6" x14ac:dyDescent="0.3">
      <c r="A9" s="37">
        <v>7</v>
      </c>
      <c r="B9" s="38" t="s">
        <v>32</v>
      </c>
      <c r="C9" s="34">
        <f t="shared" si="3"/>
        <v>3</v>
      </c>
      <c r="D9" s="36"/>
      <c r="E9" s="37">
        <v>7</v>
      </c>
      <c r="F9" s="38" t="s">
        <v>32</v>
      </c>
      <c r="G9" s="34">
        <f t="shared" si="0"/>
        <v>4</v>
      </c>
      <c r="I9" s="37">
        <v>7</v>
      </c>
      <c r="J9" s="38"/>
      <c r="K9" s="37">
        <f t="shared" si="1"/>
        <v>3</v>
      </c>
      <c r="M9" s="37">
        <v>7</v>
      </c>
      <c r="N9" s="38"/>
      <c r="O9" s="37">
        <f t="shared" si="2"/>
        <v>3</v>
      </c>
    </row>
    <row r="10" spans="1:15" ht="15.6" x14ac:dyDescent="0.3">
      <c r="A10" s="37">
        <v>8</v>
      </c>
      <c r="B10" s="38" t="s">
        <v>75</v>
      </c>
      <c r="C10" s="34">
        <f t="shared" si="3"/>
        <v>4</v>
      </c>
      <c r="D10" s="36"/>
      <c r="E10" s="76">
        <v>8</v>
      </c>
      <c r="F10" s="77" t="s">
        <v>40</v>
      </c>
      <c r="G10" s="34">
        <f t="shared" si="0"/>
        <v>4</v>
      </c>
      <c r="I10" s="37">
        <v>8</v>
      </c>
      <c r="J10" s="38"/>
      <c r="K10" s="37">
        <f t="shared" si="1"/>
        <v>3</v>
      </c>
      <c r="M10" s="37">
        <v>8</v>
      </c>
      <c r="N10" s="38"/>
      <c r="O10" s="37">
        <f t="shared" si="2"/>
        <v>3</v>
      </c>
    </row>
    <row r="11" spans="1:15" ht="15.6" x14ac:dyDescent="0.3">
      <c r="A11" s="76">
        <v>9</v>
      </c>
      <c r="B11" s="77" t="s">
        <v>39</v>
      </c>
      <c r="C11" s="34">
        <f t="shared" si="3"/>
        <v>3</v>
      </c>
      <c r="D11" s="36"/>
      <c r="E11" s="80">
        <v>9</v>
      </c>
      <c r="F11" s="81" t="s">
        <v>41</v>
      </c>
      <c r="G11" s="34">
        <f t="shared" si="0"/>
        <v>2</v>
      </c>
      <c r="I11" s="37">
        <v>9</v>
      </c>
      <c r="J11" s="38"/>
      <c r="K11" s="37">
        <f t="shared" si="1"/>
        <v>3</v>
      </c>
      <c r="M11" s="37">
        <v>9</v>
      </c>
      <c r="N11" s="38"/>
      <c r="O11" s="37">
        <f t="shared" si="2"/>
        <v>3</v>
      </c>
    </row>
    <row r="12" spans="1:15" ht="15.6" x14ac:dyDescent="0.3">
      <c r="A12" s="80">
        <v>10</v>
      </c>
      <c r="B12" s="81" t="s">
        <v>41</v>
      </c>
      <c r="C12" s="34">
        <f t="shared" si="3"/>
        <v>2</v>
      </c>
      <c r="D12" s="36"/>
      <c r="E12" s="78" t="s">
        <v>44</v>
      </c>
      <c r="F12" s="79"/>
      <c r="G12" s="78"/>
      <c r="I12" s="37">
        <v>10</v>
      </c>
      <c r="J12" s="38"/>
      <c r="K12" s="37">
        <f t="shared" si="1"/>
        <v>3</v>
      </c>
      <c r="M12" s="37">
        <v>10</v>
      </c>
      <c r="N12" s="38"/>
      <c r="O12" s="37">
        <f t="shared" si="2"/>
        <v>3</v>
      </c>
    </row>
    <row r="13" spans="1:15" ht="15.6" x14ac:dyDescent="0.3">
      <c r="A13" s="78"/>
      <c r="B13" s="79"/>
      <c r="C13" s="78"/>
      <c r="D13" s="36"/>
      <c r="E13" s="78"/>
      <c r="F13" s="79"/>
      <c r="G13" s="78"/>
    </row>
    <row r="15" spans="1:15" x14ac:dyDescent="0.3">
      <c r="B15" s="39" t="s">
        <v>42</v>
      </c>
    </row>
    <row r="16" spans="1:15" x14ac:dyDescent="0.3">
      <c r="B16" s="39" t="s">
        <v>43</v>
      </c>
    </row>
    <row r="69" spans="2:14" x14ac:dyDescent="0.3">
      <c r="B69" s="4" t="s">
        <v>44</v>
      </c>
    </row>
    <row r="70" spans="2:14" ht="15.6" x14ac:dyDescent="0.3">
      <c r="B70" s="40" t="s">
        <v>30</v>
      </c>
      <c r="C70" s="41"/>
      <c r="D70" s="41"/>
      <c r="E70" s="41"/>
      <c r="F70" s="41" t="s">
        <v>30</v>
      </c>
      <c r="G70" s="41"/>
      <c r="H70" s="41"/>
      <c r="I70" s="41"/>
      <c r="J70" s="41" t="s">
        <v>31</v>
      </c>
      <c r="K70" s="41"/>
      <c r="L70" s="41"/>
      <c r="M70" s="41"/>
      <c r="N70" s="41" t="s">
        <v>30</v>
      </c>
    </row>
    <row r="71" spans="2:14" ht="15.6" x14ac:dyDescent="0.3">
      <c r="B71" s="40" t="s">
        <v>32</v>
      </c>
      <c r="C71" s="41"/>
      <c r="D71" s="41"/>
      <c r="E71" s="41"/>
      <c r="F71" s="41" t="s">
        <v>32</v>
      </c>
      <c r="G71" s="41"/>
      <c r="H71" s="41"/>
      <c r="I71" s="41"/>
      <c r="J71" s="41" t="s">
        <v>32</v>
      </c>
      <c r="K71" s="41"/>
      <c r="L71" s="41"/>
      <c r="M71" s="41"/>
      <c r="N71" s="41" t="s">
        <v>79</v>
      </c>
    </row>
    <row r="72" spans="2:14" ht="15.6" x14ac:dyDescent="0.3">
      <c r="B72" s="40" t="s">
        <v>74</v>
      </c>
      <c r="C72" s="41"/>
      <c r="D72" s="41"/>
      <c r="E72" s="41"/>
      <c r="F72" s="41" t="s">
        <v>77</v>
      </c>
      <c r="G72" s="41"/>
      <c r="H72" s="41"/>
      <c r="I72" s="41"/>
      <c r="J72" s="41" t="s">
        <v>78</v>
      </c>
      <c r="K72" s="41"/>
      <c r="L72" s="41"/>
      <c r="M72" s="41"/>
      <c r="N72" s="41" t="s">
        <v>32</v>
      </c>
    </row>
    <row r="73" spans="2:14" ht="15.6" x14ac:dyDescent="0.3">
      <c r="B73" s="40" t="s">
        <v>34</v>
      </c>
      <c r="C73" s="41"/>
      <c r="D73" s="41"/>
      <c r="E73" s="41"/>
      <c r="F73" s="41" t="s">
        <v>34</v>
      </c>
      <c r="G73" s="41"/>
      <c r="H73" s="41"/>
      <c r="I73" s="41"/>
      <c r="J73" s="41" t="s">
        <v>35</v>
      </c>
      <c r="K73" s="41"/>
      <c r="L73" s="41"/>
      <c r="M73" s="41"/>
      <c r="N73" s="41" t="s">
        <v>80</v>
      </c>
    </row>
    <row r="74" spans="2:14" ht="15.6" x14ac:dyDescent="0.3">
      <c r="B74" s="40" t="s">
        <v>39</v>
      </c>
      <c r="C74" s="41"/>
      <c r="D74" s="41"/>
      <c r="E74" s="41"/>
      <c r="F74" s="41" t="s">
        <v>40</v>
      </c>
      <c r="G74" s="41"/>
      <c r="H74" s="41"/>
      <c r="I74" s="41"/>
      <c r="J74" s="41" t="s">
        <v>37</v>
      </c>
      <c r="K74" s="41"/>
      <c r="L74" s="41"/>
      <c r="M74" s="41"/>
      <c r="N74" s="41" t="s">
        <v>71</v>
      </c>
    </row>
    <row r="75" spans="2:14" ht="15.6" x14ac:dyDescent="0.3">
      <c r="B75" s="40" t="s">
        <v>75</v>
      </c>
      <c r="C75" s="41"/>
      <c r="D75" s="41"/>
      <c r="E75" s="41"/>
      <c r="F75" s="41" t="s">
        <v>33</v>
      </c>
      <c r="G75" s="41"/>
      <c r="H75" s="41"/>
      <c r="I75" s="41"/>
      <c r="J75" s="41" t="s">
        <v>38</v>
      </c>
      <c r="K75" s="41"/>
      <c r="L75" s="41"/>
      <c r="M75" s="41"/>
      <c r="N75" s="41" t="s">
        <v>37</v>
      </c>
    </row>
    <row r="76" spans="2:14" ht="15.6" x14ac:dyDescent="0.3">
      <c r="B76" s="40" t="s">
        <v>33</v>
      </c>
      <c r="C76" s="41"/>
      <c r="D76" s="41"/>
      <c r="E76" s="41"/>
      <c r="F76" s="41" t="s">
        <v>81</v>
      </c>
      <c r="G76" s="41"/>
      <c r="H76" s="41"/>
      <c r="I76" s="41"/>
      <c r="J76" s="41" t="s">
        <v>73</v>
      </c>
      <c r="K76" s="41"/>
      <c r="L76" s="41"/>
      <c r="M76" s="41"/>
      <c r="N76" s="41" t="s">
        <v>38</v>
      </c>
    </row>
    <row r="77" spans="2:14" ht="15.6" x14ac:dyDescent="0.3">
      <c r="B77" s="40" t="s">
        <v>76</v>
      </c>
      <c r="C77" s="41"/>
      <c r="D77" s="41"/>
      <c r="E77" s="41"/>
      <c r="F77" s="41" t="s">
        <v>70</v>
      </c>
      <c r="G77" s="41"/>
      <c r="H77" s="41"/>
      <c r="I77" s="41"/>
      <c r="J77" s="41" t="s">
        <v>33</v>
      </c>
      <c r="K77" s="41"/>
      <c r="L77" s="41"/>
      <c r="M77" s="41"/>
      <c r="N77" s="41" t="s">
        <v>72</v>
      </c>
    </row>
    <row r="78" spans="2:14" ht="15.6" x14ac:dyDescent="0.3">
      <c r="B78" s="40" t="s">
        <v>36</v>
      </c>
      <c r="C78" s="41"/>
      <c r="D78" s="41"/>
      <c r="E78" s="41"/>
      <c r="F78" s="41" t="s">
        <v>41</v>
      </c>
      <c r="G78" s="41"/>
      <c r="H78" s="41"/>
      <c r="I78" s="41"/>
      <c r="J78" s="41" t="s">
        <v>69</v>
      </c>
      <c r="K78" s="41"/>
      <c r="L78" s="41"/>
      <c r="M78" s="41"/>
      <c r="N78" s="41" t="s">
        <v>73</v>
      </c>
    </row>
    <row r="79" spans="2:14" ht="15.6" x14ac:dyDescent="0.3">
      <c r="B79" s="40" t="s">
        <v>41</v>
      </c>
      <c r="C79" s="41"/>
      <c r="D79" s="41"/>
      <c r="E79" s="41"/>
      <c r="F79" s="41"/>
      <c r="G79" s="41"/>
      <c r="H79" s="41"/>
      <c r="I79" s="41"/>
      <c r="J79" s="41" t="s">
        <v>41</v>
      </c>
      <c r="K79" s="41"/>
      <c r="L79" s="41"/>
      <c r="M79" s="41"/>
      <c r="N79" s="41" t="s">
        <v>33</v>
      </c>
    </row>
    <row r="80" spans="2:14" ht="15.6" x14ac:dyDescent="0.3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9" spans="3:3" x14ac:dyDescent="0.3">
      <c r="C89" s="41"/>
    </row>
    <row r="90" spans="3:3" x14ac:dyDescent="0.3">
      <c r="C90" s="41" t="s">
        <v>45</v>
      </c>
    </row>
    <row r="91" spans="3:3" x14ac:dyDescent="0.3">
      <c r="C91" s="41" t="s">
        <v>46</v>
      </c>
    </row>
    <row r="92" spans="3:3" x14ac:dyDescent="0.3">
      <c r="C92" s="41"/>
    </row>
  </sheetData>
  <sheetProtection algorithmName="SHA-512" hashValue="j4Mr6b6/VOVSC9rkVb72mVt5TEEZ2EKrs/dW7bZYa5LBDMMuGe7+3b8ekHlCCB/5g9R+7oppP0xC2yKatFxaDg==" saltValue="0hqidccfjrXx4oP8EI9o0g==" spinCount="100000" sheet="1" objects="1" scenarios="1"/>
  <mergeCells count="4">
    <mergeCell ref="A1:C1"/>
    <mergeCell ref="E1:G1"/>
    <mergeCell ref="I1:K1"/>
    <mergeCell ref="M1:O1"/>
  </mergeCells>
  <dataValidations count="4">
    <dataValidation type="list" allowBlank="1" showInputMessage="1" showErrorMessage="1" sqref="B3:B13">
      <formula1>$B$69:$B$80</formula1>
    </dataValidation>
    <dataValidation type="list" allowBlank="1" showInputMessage="1" showErrorMessage="1" sqref="F3:F11 F13">
      <formula1>$F$69:$F$80</formula1>
    </dataValidation>
    <dataValidation type="list" allowBlank="1" showInputMessage="1" showErrorMessage="1" sqref="J3:J12">
      <formula1>$J$69:$J$79</formula1>
    </dataValidation>
    <dataValidation type="list" allowBlank="1" showInputMessage="1" showErrorMessage="1" sqref="N3:N12">
      <formula1>$N$69:$N$79</formula1>
    </dataValidation>
  </dataValidations>
  <pageMargins left="0.70000000000000007" right="0.70000000000000007" top="1.181102362204725" bottom="1.181102362204725" header="0.78740157480314998" footer="0.78740157480314998"/>
  <pageSetup paperSize="9" fitToWidth="0" fitToHeight="0" orientation="portrait" horizontalDpi="4294967295" verticalDpi="4294967295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mRSiT4pEDFhzeHSZkam4hrGOeOxq2irOqr+QbRKKQp6q3cL6aekGGfQ3WNPIyPbeqA19gQDtyvHIhaqEp595vw==" saltValue="YZWPGyTwssbC1lFPVUWXx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Startovka!B19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Startovka!C19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Startovka!D19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Startovka!A19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Startovka!E19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Výsledky!G19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0FOM22F8cDvY68A8GdqMO/DfiIsdXSxV3iMiXCQ0+S15vtYHTZVrLD/SZ6VOAXltNCXplgmvpm49cqvmFceKA==" saltValue="LwIPFHVzL+gDIbfEiT169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rf11vNOVlaCobSWZmyH7syD5f06PPqHt+LbKVQBhXF4NuQ6BUEkbEDO7WXDJLWzs+NXGRaprpQJdTMC9zQzug==" saltValue="64vd3KpEwUeYt85olqiSG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FboPgAcEhGrLhArAd5TX3drwbGMt3gIZmGZ40Ug+aSFU+vR+QNIR2kc9M/hpUZjEE/B0ohYfkNm27/AYUcrBA==" saltValue="UQl4N2TLVcCLlF0wptjsf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hzg7R6udKtpqflu0q5ZLyadZbeByoBvOOUMLhoAF6nOSoyWN1BkQ3y5bur+DiyccNZBzbs73Y66yj0IJ5u21g==" saltValue="Wd8dsFkvv+S7pinmxAi/n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zIWZnGjPzQhc+6Qs2DTi82sHXqj8yFC19KIAS1+zd4fD8HWmxRKuXUgv6PTx73ycJLiWqbU7IeTmumSCC2fo9Q==" saltValue="UPJLxRktdQ0UZf4VjIY1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8o5uXmsSSkaH0G9HeP4160DysuF/fNUfrEccgyeEsGx4DaWRXBEVatZ5w/nsaq0kVjkZxpDFLbtve0zOsQJkA==" saltValue="nRnc4sfNONr9qlGXPszd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lSAJE4qurZRZCIeTOVQnYLEfw8VMGKK+dQBFtdjwjVsiGS+QDqIXYbVAEm8cY2cSPoPGow6DzY6fh6d4knmg==" saltValue="49Woi5O81fij674av6v3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eZtxyruFgvC3ZsmuinZaD+jbPeB8dAkm0NOJQVa5r4cFqtEcC9SUFGvP4bcOB9oTWVCc3/annkd3yQydHSnDrw==" saltValue="BJu4J6y4S3mXj5zOr7mGU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3" workbookViewId="0">
      <selection activeCell="D17" sqref="D1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noQRF6BYQvudphi56chp7oa2p7uu0RsWYT/5a53iwOhtYTCTbW9a+r1RqLJgsUz+Pi52Af5ECe2VPpdFHAiiQ==" saltValue="crMyuSlLaqAOO5qb0Ocv1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51"/>
  <sheetViews>
    <sheetView tabSelected="1" workbookViewId="0">
      <selection activeCell="J8" sqref="J8"/>
    </sheetView>
  </sheetViews>
  <sheetFormatPr defaultRowHeight="14.4" x14ac:dyDescent="0.3"/>
  <cols>
    <col min="1" max="1" width="8.09765625" style="4" customWidth="1"/>
    <col min="2" max="2" width="26.5" style="4" customWidth="1"/>
    <col min="3" max="3" width="32" style="4" customWidth="1"/>
    <col min="4" max="4" width="32.69921875" style="4" customWidth="1"/>
    <col min="5" max="5" width="8.19921875" style="4" customWidth="1"/>
    <col min="6" max="6" width="35.59765625" style="4" customWidth="1"/>
    <col min="7" max="7" width="8.69921875" style="4" customWidth="1"/>
    <col min="8" max="8" width="11.3984375" style="4" customWidth="1"/>
    <col min="9" max="9" width="13.69921875" style="4" customWidth="1"/>
    <col min="10" max="1024" width="8.09765625" style="4" customWidth="1"/>
    <col min="1025" max="16383" width="9" customWidth="1"/>
    <col min="16384" max="16384" width="9" style="4" customWidth="1"/>
  </cols>
  <sheetData>
    <row r="1" spans="1:15" ht="45.75" customHeight="1" x14ac:dyDescent="0.3">
      <c r="A1" s="42" t="s">
        <v>0</v>
      </c>
      <c r="B1" s="42" t="s">
        <v>1</v>
      </c>
      <c r="C1" s="42" t="s">
        <v>2</v>
      </c>
      <c r="D1" s="42" t="s">
        <v>3</v>
      </c>
      <c r="E1" s="42" t="s">
        <v>47</v>
      </c>
      <c r="F1" s="42" t="s">
        <v>8</v>
      </c>
      <c r="G1" s="42" t="s">
        <v>48</v>
      </c>
      <c r="H1" s="42" t="s">
        <v>49</v>
      </c>
      <c r="I1" s="42" t="s">
        <v>50</v>
      </c>
      <c r="J1" s="41"/>
      <c r="K1" s="41"/>
      <c r="L1" s="41"/>
      <c r="M1" s="41"/>
      <c r="N1" s="41"/>
      <c r="O1" s="41"/>
    </row>
    <row r="2" spans="1:15" x14ac:dyDescent="0.3">
      <c r="A2" s="70">
        <f>Startovka!A2</f>
        <v>1</v>
      </c>
      <c r="B2" s="70" t="str">
        <f>Startovka!B2</f>
        <v>Hana Leisser</v>
      </c>
      <c r="C2" s="70" t="str">
        <f>Startovka!C2</f>
        <v>FinMitty BicFrey Ex Family Geluzee</v>
      </c>
      <c r="D2" s="70" t="str">
        <f>Startovka!D2</f>
        <v>BOC</v>
      </c>
      <c r="E2" s="70" t="str">
        <f>Startovka!E2</f>
        <v>OB1</v>
      </c>
      <c r="F2" s="70" t="str">
        <f>Startovka!I3</f>
        <v>zkoušky Obedience po NBBC CUP , Metylovice Fotbalové hřiště</v>
      </c>
      <c r="G2" s="71">
        <f t="shared" ref="G2:G51" si="0">IF(E2="OB-Z",_xlfn.RANK.EQ(K2,$K$2:$K$51,0),IF(E2="OB1",_xlfn.RANK.EQ(L2,$L$2:$L$51,0),IF(E2="OB2",_xlfn.RANK.EQ(M2,$M$2:$M$51,0),IF(E2="OB3",_xlfn.RANK.EQ(N2,$N$2:$N$51,0),"neurčeno"))))</f>
        <v>1</v>
      </c>
      <c r="H2" s="72">
        <f>'1'!D28</f>
        <v>255</v>
      </c>
      <c r="I2" s="73" t="str">
        <f>'1'!D29</f>
        <v>Velmi dobře</v>
      </c>
      <c r="J2" s="41"/>
      <c r="K2" s="43" t="str">
        <f t="shared" ref="K2:K33" si="1">IF(E2="OB-Z",(H2)," ")</f>
        <v xml:space="preserve"> </v>
      </c>
      <c r="L2" s="43">
        <f t="shared" ref="L2:L33" si="2">IF(E2="OB1",(H2)," ")</f>
        <v>255</v>
      </c>
      <c r="M2" s="43" t="str">
        <f t="shared" ref="M2:M33" si="3">IF(E2="OB2",(H2)," ")</f>
        <v xml:space="preserve"> </v>
      </c>
      <c r="N2" s="43" t="str">
        <f t="shared" ref="N2:N33" si="4">IF(E2="OB3",(H2)," ")</f>
        <v xml:space="preserve"> </v>
      </c>
      <c r="O2" s="41"/>
    </row>
    <row r="3" spans="1:15" x14ac:dyDescent="0.3">
      <c r="A3" s="70">
        <f>Startovka!A3</f>
        <v>2</v>
      </c>
      <c r="B3" s="70" t="str">
        <f>Startovka!B3</f>
        <v xml:space="preserve">Martina Janečková </v>
      </c>
      <c r="C3" s="70" t="str">
        <f>Startovka!C3</f>
        <v>Afrodita Zase v posteli</v>
      </c>
      <c r="D3" s="70" t="str">
        <f>Startovka!D3</f>
        <v>ČSP</v>
      </c>
      <c r="E3" s="70" t="str">
        <f>Startovka!E3</f>
        <v>OB1</v>
      </c>
      <c r="F3" s="70" t="str">
        <f>Startovka!I3</f>
        <v>zkoušky Obedience po NBBC CUP , Metylovice Fotbalové hřiště</v>
      </c>
      <c r="G3" s="70">
        <f t="shared" si="0"/>
        <v>2</v>
      </c>
      <c r="H3" s="74">
        <f>'2'!D28</f>
        <v>213</v>
      </c>
      <c r="I3" s="75" t="str">
        <f>'2'!D29</f>
        <v>Dobře</v>
      </c>
      <c r="J3" s="41"/>
      <c r="K3" s="43" t="str">
        <f t="shared" si="1"/>
        <v xml:space="preserve"> </v>
      </c>
      <c r="L3" s="43">
        <f t="shared" si="2"/>
        <v>213</v>
      </c>
      <c r="M3" s="43" t="str">
        <f t="shared" si="3"/>
        <v xml:space="preserve"> </v>
      </c>
      <c r="N3" s="43" t="str">
        <f t="shared" si="4"/>
        <v xml:space="preserve"> </v>
      </c>
      <c r="O3" s="41"/>
    </row>
    <row r="4" spans="1:15" x14ac:dyDescent="0.3">
      <c r="A4" s="70">
        <f>Startovka!A4</f>
        <v>3</v>
      </c>
      <c r="B4" s="70" t="str">
        <f>Startovka!B4</f>
        <v>Eva Pluháčková</v>
      </c>
      <c r="C4" s="70" t="str">
        <f>Startovka!C4</f>
        <v>Fun Factory Dark Lavondyss</v>
      </c>
      <c r="D4" s="70" t="str">
        <f>Startovka!D4</f>
        <v>LR</v>
      </c>
      <c r="E4" s="70" t="str">
        <f>Startovka!E4</f>
        <v>OB-Z</v>
      </c>
      <c r="F4" s="70" t="str">
        <f>Startovka!I3</f>
        <v>zkoušky Obedience po NBBC CUP , Metylovice Fotbalové hřiště</v>
      </c>
      <c r="G4" s="71" t="e">
        <f t="shared" si="0"/>
        <v>#N/A</v>
      </c>
      <c r="H4" s="72" t="str">
        <f>'3'!D28</f>
        <v>0</v>
      </c>
      <c r="I4" s="75" t="str">
        <f>'3'!D29</f>
        <v>Diskvalifikace</v>
      </c>
      <c r="J4" s="41"/>
      <c r="K4" s="43" t="str">
        <f t="shared" si="1"/>
        <v>0</v>
      </c>
      <c r="L4" s="43" t="str">
        <f t="shared" si="2"/>
        <v xml:space="preserve"> </v>
      </c>
      <c r="M4" s="43" t="str">
        <f t="shared" si="3"/>
        <v xml:space="preserve"> </v>
      </c>
      <c r="N4" s="43" t="str">
        <f t="shared" si="4"/>
        <v xml:space="preserve"> </v>
      </c>
      <c r="O4" s="41"/>
    </row>
    <row r="5" spans="1:15" x14ac:dyDescent="0.3">
      <c r="A5" s="70">
        <f>Startovka!A5</f>
        <v>4</v>
      </c>
      <c r="B5" s="70" t="str">
        <f>Startovka!B5</f>
        <v>David Janeček</v>
      </c>
      <c r="C5" s="70" t="str">
        <f>Startovka!C5</f>
        <v>Arlet Klementajn</v>
      </c>
      <c r="D5" s="70" t="str">
        <f>Startovka!D5</f>
        <v>ČSP</v>
      </c>
      <c r="E5" s="70" t="str">
        <f>Startovka!E5</f>
        <v>OB-Z</v>
      </c>
      <c r="F5" s="70" t="str">
        <f>Startovka!I3</f>
        <v>zkoušky Obedience po NBBC CUP , Metylovice Fotbalové hřiště</v>
      </c>
      <c r="G5" s="70">
        <f t="shared" si="0"/>
        <v>3</v>
      </c>
      <c r="H5" s="74">
        <f>'4'!D28</f>
        <v>224.5</v>
      </c>
      <c r="I5" s="75" t="str">
        <f>'4'!D29</f>
        <v>Velmi dobře</v>
      </c>
      <c r="J5" s="41"/>
      <c r="K5" s="43">
        <f t="shared" si="1"/>
        <v>224.5</v>
      </c>
      <c r="L5" s="43" t="str">
        <f t="shared" si="2"/>
        <v xml:space="preserve"> </v>
      </c>
      <c r="M5" s="43" t="str">
        <f t="shared" si="3"/>
        <v xml:space="preserve"> </v>
      </c>
      <c r="N5" s="43" t="str">
        <f t="shared" si="4"/>
        <v xml:space="preserve"> </v>
      </c>
      <c r="O5" s="41"/>
    </row>
    <row r="6" spans="1:15" x14ac:dyDescent="0.3">
      <c r="A6" s="70">
        <f>Startovka!A6</f>
        <v>5</v>
      </c>
      <c r="B6" s="70" t="str">
        <f>Startovka!B6</f>
        <v xml:space="preserve">Kateřina Honusová </v>
      </c>
      <c r="C6" s="70" t="str">
        <f>Startovka!C6</f>
        <v>Aida od Dubičného potoka</v>
      </c>
      <c r="D6" s="70" t="str">
        <f>Startovka!D6</f>
        <v>ASS</v>
      </c>
      <c r="E6" s="70" t="str">
        <f>Startovka!E6</f>
        <v>OB-Z</v>
      </c>
      <c r="F6" s="70" t="str">
        <f>Startovka!I3</f>
        <v>zkoušky Obedience po NBBC CUP , Metylovice Fotbalové hřiště</v>
      </c>
      <c r="G6" s="71">
        <f t="shared" si="0"/>
        <v>2</v>
      </c>
      <c r="H6" s="72">
        <f>'5'!D28</f>
        <v>269</v>
      </c>
      <c r="I6" s="75" t="str">
        <f>'5'!D29</f>
        <v>Výborně</v>
      </c>
      <c r="J6" s="41"/>
      <c r="K6" s="43">
        <f t="shared" si="1"/>
        <v>269</v>
      </c>
      <c r="L6" s="43" t="str">
        <f t="shared" si="2"/>
        <v xml:space="preserve"> </v>
      </c>
      <c r="M6" s="43" t="str">
        <f t="shared" si="3"/>
        <v xml:space="preserve"> </v>
      </c>
      <c r="N6" s="43" t="str">
        <f t="shared" si="4"/>
        <v xml:space="preserve"> </v>
      </c>
      <c r="O6" s="41"/>
    </row>
    <row r="7" spans="1:15" x14ac:dyDescent="0.3">
      <c r="A7" s="70">
        <f>Startovka!A7</f>
        <v>6</v>
      </c>
      <c r="B7" s="70" t="str">
        <f>Startovka!B7</f>
        <v>Hana Leisser</v>
      </c>
      <c r="C7" s="70" t="str">
        <f>Startovka!C7</f>
        <v>Bicori Qwefi Family Geluzee</v>
      </c>
      <c r="D7" s="70" t="str">
        <f>Startovka!D7</f>
        <v>BOC</v>
      </c>
      <c r="E7" s="70" t="str">
        <f>Startovka!E7</f>
        <v>OB-Z</v>
      </c>
      <c r="F7" s="70" t="str">
        <f>Startovka!I3</f>
        <v>zkoušky Obedience po NBBC CUP , Metylovice Fotbalové hřiště</v>
      </c>
      <c r="G7" s="70">
        <f t="shared" si="0"/>
        <v>1</v>
      </c>
      <c r="H7" s="72">
        <f>'6'!D28</f>
        <v>302</v>
      </c>
      <c r="I7" s="75" t="str">
        <f>'6'!D29</f>
        <v>Výborně</v>
      </c>
      <c r="J7" s="41"/>
      <c r="K7" s="43">
        <f t="shared" si="1"/>
        <v>302</v>
      </c>
      <c r="L7" s="43" t="str">
        <f t="shared" si="2"/>
        <v xml:space="preserve"> </v>
      </c>
      <c r="M7" s="43" t="str">
        <f t="shared" si="3"/>
        <v xml:space="preserve"> </v>
      </c>
      <c r="N7" s="43" t="str">
        <f t="shared" si="4"/>
        <v xml:space="preserve"> </v>
      </c>
      <c r="O7" s="41"/>
    </row>
    <row r="8" spans="1:15" x14ac:dyDescent="0.3">
      <c r="A8" s="70">
        <f>Startovka!A8</f>
        <v>0</v>
      </c>
      <c r="B8" s="70">
        <f>Startovka!B8</f>
        <v>0</v>
      </c>
      <c r="C8" s="70">
        <f>Startovka!C8</f>
        <v>0</v>
      </c>
      <c r="D8" s="70">
        <f>Startovka!D8</f>
        <v>0</v>
      </c>
      <c r="E8" s="70">
        <f>Startovka!E8</f>
        <v>0</v>
      </c>
      <c r="F8" s="70" t="str">
        <f>Startovka!I3</f>
        <v>zkoušky Obedience po NBBC CUP , Metylovice Fotbalové hřiště</v>
      </c>
      <c r="G8" s="71" t="str">
        <f t="shared" si="0"/>
        <v>neurčeno</v>
      </c>
      <c r="H8" s="74" t="e">
        <f>'7'!D28</f>
        <v>#VALUE!</v>
      </c>
      <c r="I8" s="75" t="e">
        <f>'7'!D29</f>
        <v>#VALUE!</v>
      </c>
      <c r="J8" s="41"/>
      <c r="K8" s="43" t="str">
        <f t="shared" si="1"/>
        <v xml:space="preserve"> </v>
      </c>
      <c r="L8" s="43" t="str">
        <f t="shared" si="2"/>
        <v xml:space="preserve"> </v>
      </c>
      <c r="M8" s="43" t="str">
        <f t="shared" si="3"/>
        <v xml:space="preserve"> </v>
      </c>
      <c r="N8" s="43" t="str">
        <f t="shared" si="4"/>
        <v xml:space="preserve"> </v>
      </c>
      <c r="O8" s="41"/>
    </row>
    <row r="9" spans="1:15" x14ac:dyDescent="0.3">
      <c r="A9" s="70">
        <f>Startovka!A9</f>
        <v>0</v>
      </c>
      <c r="B9" s="70">
        <f>Startovka!B9</f>
        <v>0</v>
      </c>
      <c r="C9" s="70">
        <f>Startovka!C9</f>
        <v>0</v>
      </c>
      <c r="D9" s="70">
        <f>Startovka!D9</f>
        <v>0</v>
      </c>
      <c r="E9" s="70">
        <f>Startovka!E9</f>
        <v>0</v>
      </c>
      <c r="F9" s="70" t="str">
        <f>Startovka!I3</f>
        <v>zkoušky Obedience po NBBC CUP , Metylovice Fotbalové hřiště</v>
      </c>
      <c r="G9" s="70" t="str">
        <f t="shared" si="0"/>
        <v>neurčeno</v>
      </c>
      <c r="H9" s="72" t="e">
        <f>'8'!D28</f>
        <v>#VALUE!</v>
      </c>
      <c r="I9" s="75" t="e">
        <f>'8'!D29</f>
        <v>#VALUE!</v>
      </c>
      <c r="J9" s="41"/>
      <c r="K9" s="43" t="str">
        <f t="shared" si="1"/>
        <v xml:space="preserve"> </v>
      </c>
      <c r="L9" s="43" t="str">
        <f t="shared" si="2"/>
        <v xml:space="preserve"> </v>
      </c>
      <c r="M9" s="43" t="str">
        <f t="shared" si="3"/>
        <v xml:space="preserve"> </v>
      </c>
      <c r="N9" s="43" t="str">
        <f t="shared" si="4"/>
        <v xml:space="preserve"> </v>
      </c>
      <c r="O9" s="41"/>
    </row>
    <row r="10" spans="1:15" x14ac:dyDescent="0.3">
      <c r="A10" s="70">
        <f>Startovka!A10</f>
        <v>0</v>
      </c>
      <c r="B10" s="70">
        <f>Startovka!B10</f>
        <v>0</v>
      </c>
      <c r="C10" s="70">
        <f>Startovka!C10</f>
        <v>0</v>
      </c>
      <c r="D10" s="70">
        <f>Startovka!D10</f>
        <v>0</v>
      </c>
      <c r="E10" s="70">
        <f>Startovka!E10</f>
        <v>0</v>
      </c>
      <c r="F10" s="70" t="str">
        <f>Startovka!I3</f>
        <v>zkoušky Obedience po NBBC CUP , Metylovice Fotbalové hřiště</v>
      </c>
      <c r="G10" s="71" t="str">
        <f t="shared" si="0"/>
        <v>neurčeno</v>
      </c>
      <c r="H10" s="74" t="e">
        <f>'9'!D28</f>
        <v>#VALUE!</v>
      </c>
      <c r="I10" s="75" t="e">
        <f>'9'!D29</f>
        <v>#VALUE!</v>
      </c>
      <c r="J10" s="41"/>
      <c r="K10" s="43" t="str">
        <f t="shared" si="1"/>
        <v xml:space="preserve"> </v>
      </c>
      <c r="L10" s="43" t="str">
        <f t="shared" si="2"/>
        <v xml:space="preserve"> </v>
      </c>
      <c r="M10" s="43" t="str">
        <f t="shared" si="3"/>
        <v xml:space="preserve"> </v>
      </c>
      <c r="N10" s="43" t="str">
        <f t="shared" si="4"/>
        <v xml:space="preserve"> </v>
      </c>
      <c r="O10" s="41"/>
    </row>
    <row r="11" spans="1:15" x14ac:dyDescent="0.3">
      <c r="A11" s="70">
        <f>Startovka!A11</f>
        <v>0</v>
      </c>
      <c r="B11" s="70">
        <f>Startovka!B11</f>
        <v>0</v>
      </c>
      <c r="C11" s="70">
        <f>Startovka!C11</f>
        <v>0</v>
      </c>
      <c r="D11" s="70">
        <f>Startovka!D11</f>
        <v>0</v>
      </c>
      <c r="E11" s="70">
        <f>Startovka!E11</f>
        <v>0</v>
      </c>
      <c r="F11" s="70" t="str">
        <f>Startovka!I3</f>
        <v>zkoušky Obedience po NBBC CUP , Metylovice Fotbalové hřiště</v>
      </c>
      <c r="G11" s="70" t="str">
        <f t="shared" si="0"/>
        <v>neurčeno</v>
      </c>
      <c r="H11" s="72" t="e">
        <f>'10'!D28</f>
        <v>#VALUE!</v>
      </c>
      <c r="I11" s="75" t="e">
        <f>'10'!D29</f>
        <v>#VALUE!</v>
      </c>
      <c r="J11" s="41"/>
      <c r="K11" s="43" t="str">
        <f t="shared" si="1"/>
        <v xml:space="preserve"> </v>
      </c>
      <c r="L11" s="43" t="str">
        <f t="shared" si="2"/>
        <v xml:space="preserve"> </v>
      </c>
      <c r="M11" s="43" t="str">
        <f t="shared" si="3"/>
        <v xml:space="preserve"> </v>
      </c>
      <c r="N11" s="43" t="str">
        <f t="shared" si="4"/>
        <v xml:space="preserve"> </v>
      </c>
      <c r="O11" s="41"/>
    </row>
    <row r="12" spans="1:15" x14ac:dyDescent="0.3">
      <c r="A12" s="70">
        <f>Startovka!A12</f>
        <v>0</v>
      </c>
      <c r="B12" s="70">
        <f>Startovka!B12</f>
        <v>0</v>
      </c>
      <c r="C12" s="70">
        <f>Startovka!C12</f>
        <v>0</v>
      </c>
      <c r="D12" s="70">
        <f>Startovka!D12</f>
        <v>0</v>
      </c>
      <c r="E12" s="70">
        <f>Startovka!E12</f>
        <v>0</v>
      </c>
      <c r="F12" s="70" t="str">
        <f>Startovka!I3</f>
        <v>zkoušky Obedience po NBBC CUP , Metylovice Fotbalové hřiště</v>
      </c>
      <c r="G12" s="71" t="str">
        <f t="shared" si="0"/>
        <v>neurčeno</v>
      </c>
      <c r="H12" s="72" t="e">
        <f>'11'!D28</f>
        <v>#VALUE!</v>
      </c>
      <c r="I12" s="75" t="e">
        <f>'11'!D29</f>
        <v>#VALUE!</v>
      </c>
      <c r="J12" s="41"/>
      <c r="K12" s="43" t="str">
        <f t="shared" si="1"/>
        <v xml:space="preserve"> </v>
      </c>
      <c r="L12" s="43" t="str">
        <f t="shared" si="2"/>
        <v xml:space="preserve"> </v>
      </c>
      <c r="M12" s="43" t="str">
        <f t="shared" si="3"/>
        <v xml:space="preserve"> </v>
      </c>
      <c r="N12" s="43" t="str">
        <f t="shared" si="4"/>
        <v xml:space="preserve"> </v>
      </c>
      <c r="O12" s="41"/>
    </row>
    <row r="13" spans="1:15" x14ac:dyDescent="0.3">
      <c r="A13" s="70">
        <f>Startovka!A13</f>
        <v>0</v>
      </c>
      <c r="B13" s="70">
        <f>Startovka!B13</f>
        <v>0</v>
      </c>
      <c r="C13" s="70">
        <f>Startovka!C13</f>
        <v>0</v>
      </c>
      <c r="D13" s="70">
        <f>Startovka!D13</f>
        <v>0</v>
      </c>
      <c r="E13" s="70">
        <f>Startovka!E13</f>
        <v>0</v>
      </c>
      <c r="F13" s="70" t="str">
        <f>Startovka!I3</f>
        <v>zkoušky Obedience po NBBC CUP , Metylovice Fotbalové hřiště</v>
      </c>
      <c r="G13" s="70" t="str">
        <f t="shared" si="0"/>
        <v>neurčeno</v>
      </c>
      <c r="H13" s="74" t="e">
        <f>'12'!D28</f>
        <v>#VALUE!</v>
      </c>
      <c r="I13" s="75" t="e">
        <f>'12'!D29</f>
        <v>#VALUE!</v>
      </c>
      <c r="J13" s="41"/>
      <c r="K13" s="43" t="str">
        <f t="shared" si="1"/>
        <v xml:space="preserve"> </v>
      </c>
      <c r="L13" s="43" t="str">
        <f t="shared" si="2"/>
        <v xml:space="preserve"> </v>
      </c>
      <c r="M13" s="43" t="str">
        <f t="shared" si="3"/>
        <v xml:space="preserve"> </v>
      </c>
      <c r="N13" s="43" t="str">
        <f t="shared" si="4"/>
        <v xml:space="preserve"> </v>
      </c>
      <c r="O13" s="41"/>
    </row>
    <row r="14" spans="1:15" x14ac:dyDescent="0.3">
      <c r="A14" s="70">
        <f>Startovka!A14</f>
        <v>0</v>
      </c>
      <c r="B14" s="70">
        <f>Startovka!B14</f>
        <v>0</v>
      </c>
      <c r="C14" s="70">
        <f>Startovka!C14</f>
        <v>0</v>
      </c>
      <c r="D14" s="70">
        <f>Startovka!D14</f>
        <v>0</v>
      </c>
      <c r="E14" s="70">
        <f>Startovka!E14</f>
        <v>0</v>
      </c>
      <c r="F14" s="70" t="str">
        <f>Startovka!I3</f>
        <v>zkoušky Obedience po NBBC CUP , Metylovice Fotbalové hřiště</v>
      </c>
      <c r="G14" s="71" t="str">
        <f t="shared" si="0"/>
        <v>neurčeno</v>
      </c>
      <c r="H14" s="72" t="e">
        <f>'13'!D28</f>
        <v>#VALUE!</v>
      </c>
      <c r="I14" s="75" t="e">
        <f>'13'!D29</f>
        <v>#VALUE!</v>
      </c>
      <c r="J14" s="41"/>
      <c r="K14" s="43" t="str">
        <f t="shared" si="1"/>
        <v xml:space="preserve"> </v>
      </c>
      <c r="L14" s="43" t="str">
        <f t="shared" si="2"/>
        <v xml:space="preserve"> </v>
      </c>
      <c r="M14" s="43" t="str">
        <f t="shared" si="3"/>
        <v xml:space="preserve"> </v>
      </c>
      <c r="N14" s="43" t="str">
        <f t="shared" si="4"/>
        <v xml:space="preserve"> </v>
      </c>
      <c r="O14" s="41"/>
    </row>
    <row r="15" spans="1:15" x14ac:dyDescent="0.3">
      <c r="A15" s="70">
        <f>Startovka!A15</f>
        <v>0</v>
      </c>
      <c r="B15" s="70">
        <f>Startovka!B15</f>
        <v>0</v>
      </c>
      <c r="C15" s="70">
        <f>Startovka!C15</f>
        <v>0</v>
      </c>
      <c r="D15" s="70">
        <f>Startovka!D15</f>
        <v>0</v>
      </c>
      <c r="E15" s="70">
        <f>Startovka!E15</f>
        <v>0</v>
      </c>
      <c r="F15" s="70" t="str">
        <f>Startovka!I3</f>
        <v>zkoušky Obedience po NBBC CUP , Metylovice Fotbalové hřiště</v>
      </c>
      <c r="G15" s="70" t="str">
        <f t="shared" si="0"/>
        <v>neurčeno</v>
      </c>
      <c r="H15" s="74" t="e">
        <f>'14'!D28</f>
        <v>#VALUE!</v>
      </c>
      <c r="I15" s="75" t="e">
        <f>'14'!D29</f>
        <v>#VALUE!</v>
      </c>
      <c r="J15" s="41"/>
      <c r="K15" s="43" t="str">
        <f t="shared" si="1"/>
        <v xml:space="preserve"> </v>
      </c>
      <c r="L15" s="43" t="str">
        <f t="shared" si="2"/>
        <v xml:space="preserve"> </v>
      </c>
      <c r="M15" s="43" t="str">
        <f t="shared" si="3"/>
        <v xml:space="preserve"> </v>
      </c>
      <c r="N15" s="43" t="str">
        <f t="shared" si="4"/>
        <v xml:space="preserve"> </v>
      </c>
      <c r="O15" s="41"/>
    </row>
    <row r="16" spans="1:15" x14ac:dyDescent="0.3">
      <c r="A16" s="70">
        <f>Startovka!A16</f>
        <v>0</v>
      </c>
      <c r="B16" s="70">
        <f>Startovka!B16</f>
        <v>0</v>
      </c>
      <c r="C16" s="70">
        <f>Startovka!C16</f>
        <v>0</v>
      </c>
      <c r="D16" s="70">
        <f>Startovka!D16</f>
        <v>0</v>
      </c>
      <c r="E16" s="70">
        <f>Startovka!E16</f>
        <v>0</v>
      </c>
      <c r="F16" s="70" t="str">
        <f>Startovka!I3</f>
        <v>zkoušky Obedience po NBBC CUP , Metylovice Fotbalové hřiště</v>
      </c>
      <c r="G16" s="71" t="str">
        <f t="shared" si="0"/>
        <v>neurčeno</v>
      </c>
      <c r="H16" s="72" t="e">
        <f>'15'!D28</f>
        <v>#VALUE!</v>
      </c>
      <c r="I16" s="75" t="e">
        <f>'15'!D29</f>
        <v>#VALUE!</v>
      </c>
      <c r="J16" s="41"/>
      <c r="K16" s="43" t="str">
        <f t="shared" si="1"/>
        <v xml:space="preserve"> </v>
      </c>
      <c r="L16" s="43" t="str">
        <f t="shared" si="2"/>
        <v xml:space="preserve"> </v>
      </c>
      <c r="M16" s="43" t="str">
        <f t="shared" si="3"/>
        <v xml:space="preserve"> </v>
      </c>
      <c r="N16" s="43" t="str">
        <f t="shared" si="4"/>
        <v xml:space="preserve"> </v>
      </c>
      <c r="O16" s="41"/>
    </row>
    <row r="17" spans="1:15" x14ac:dyDescent="0.3">
      <c r="A17" s="70">
        <f>Startovka!A17</f>
        <v>0</v>
      </c>
      <c r="B17" s="70">
        <f>Startovka!B17</f>
        <v>0</v>
      </c>
      <c r="C17" s="70">
        <f>Startovka!C17</f>
        <v>0</v>
      </c>
      <c r="D17" s="70">
        <f>Startovka!D17</f>
        <v>0</v>
      </c>
      <c r="E17" s="70">
        <f>Startovka!E17</f>
        <v>0</v>
      </c>
      <c r="F17" s="70" t="str">
        <f>Startovka!I3</f>
        <v>zkoušky Obedience po NBBC CUP , Metylovice Fotbalové hřiště</v>
      </c>
      <c r="G17" s="70" t="str">
        <f t="shared" si="0"/>
        <v>neurčeno</v>
      </c>
      <c r="H17" s="74" t="e">
        <f>'16'!D28</f>
        <v>#VALUE!</v>
      </c>
      <c r="I17" s="75" t="e">
        <f>'16'!D29</f>
        <v>#VALUE!</v>
      </c>
      <c r="J17" s="41"/>
      <c r="K17" s="43" t="str">
        <f t="shared" si="1"/>
        <v xml:space="preserve"> </v>
      </c>
      <c r="L17" s="43" t="str">
        <f t="shared" si="2"/>
        <v xml:space="preserve"> </v>
      </c>
      <c r="M17" s="43" t="str">
        <f t="shared" si="3"/>
        <v xml:space="preserve"> </v>
      </c>
      <c r="N17" s="43" t="str">
        <f t="shared" si="4"/>
        <v xml:space="preserve"> </v>
      </c>
      <c r="O17" s="41"/>
    </row>
    <row r="18" spans="1:15" x14ac:dyDescent="0.3">
      <c r="A18" s="70">
        <f>Startovka!A18</f>
        <v>0</v>
      </c>
      <c r="B18" s="70">
        <f>Startovka!B18</f>
        <v>0</v>
      </c>
      <c r="C18" s="70">
        <f>Startovka!C18</f>
        <v>0</v>
      </c>
      <c r="D18" s="70">
        <f>Startovka!D18</f>
        <v>0</v>
      </c>
      <c r="E18" s="70">
        <f>Startovka!E18</f>
        <v>0</v>
      </c>
      <c r="F18" s="70" t="str">
        <f>Startovka!I3</f>
        <v>zkoušky Obedience po NBBC CUP , Metylovice Fotbalové hřiště</v>
      </c>
      <c r="G18" s="71" t="str">
        <f t="shared" si="0"/>
        <v>neurčeno</v>
      </c>
      <c r="H18" s="72" t="e">
        <f>'17'!D28</f>
        <v>#VALUE!</v>
      </c>
      <c r="I18" s="75" t="e">
        <f>'17'!D29</f>
        <v>#VALUE!</v>
      </c>
      <c r="J18" s="41"/>
      <c r="K18" s="43" t="str">
        <f t="shared" si="1"/>
        <v xml:space="preserve"> </v>
      </c>
      <c r="L18" s="43" t="str">
        <f t="shared" si="2"/>
        <v xml:space="preserve"> </v>
      </c>
      <c r="M18" s="43" t="str">
        <f t="shared" si="3"/>
        <v xml:space="preserve"> </v>
      </c>
      <c r="N18" s="43" t="str">
        <f t="shared" si="4"/>
        <v xml:space="preserve"> </v>
      </c>
      <c r="O18" s="41"/>
    </row>
    <row r="19" spans="1:15" x14ac:dyDescent="0.3">
      <c r="A19" s="70">
        <f>Startovka!A19</f>
        <v>0</v>
      </c>
      <c r="B19" s="70">
        <f>Startovka!B19</f>
        <v>0</v>
      </c>
      <c r="C19" s="70">
        <f>Startovka!C19</f>
        <v>0</v>
      </c>
      <c r="D19" s="70">
        <f>Startovka!D19</f>
        <v>0</v>
      </c>
      <c r="E19" s="70">
        <f>Startovka!E19</f>
        <v>0</v>
      </c>
      <c r="F19" s="70" t="str">
        <f>Startovka!I3</f>
        <v>zkoušky Obedience po NBBC CUP , Metylovice Fotbalové hřiště</v>
      </c>
      <c r="G19" s="70" t="str">
        <f t="shared" si="0"/>
        <v>neurčeno</v>
      </c>
      <c r="H19" s="74" t="e">
        <f>'18'!D28</f>
        <v>#VALUE!</v>
      </c>
      <c r="I19" s="75" t="e">
        <f>'18'!D29</f>
        <v>#VALUE!</v>
      </c>
      <c r="J19" s="41"/>
      <c r="K19" s="43" t="str">
        <f t="shared" si="1"/>
        <v xml:space="preserve"> </v>
      </c>
      <c r="L19" s="43" t="str">
        <f t="shared" si="2"/>
        <v xml:space="preserve"> </v>
      </c>
      <c r="M19" s="43" t="str">
        <f t="shared" si="3"/>
        <v xml:space="preserve"> </v>
      </c>
      <c r="N19" s="43" t="str">
        <f t="shared" si="4"/>
        <v xml:space="preserve"> </v>
      </c>
      <c r="O19" s="41"/>
    </row>
    <row r="20" spans="1:15" x14ac:dyDescent="0.3">
      <c r="A20" s="70">
        <f>Startovka!A20</f>
        <v>0</v>
      </c>
      <c r="B20" s="70">
        <f>Startovka!B20</f>
        <v>0</v>
      </c>
      <c r="C20" s="70">
        <f>Startovka!C20</f>
        <v>0</v>
      </c>
      <c r="D20" s="70">
        <f>Startovka!D20</f>
        <v>0</v>
      </c>
      <c r="E20" s="70">
        <f>Startovka!E20</f>
        <v>0</v>
      </c>
      <c r="F20" s="70" t="str">
        <f>Startovka!I3</f>
        <v>zkoušky Obedience po NBBC CUP , Metylovice Fotbalové hřiště</v>
      </c>
      <c r="G20" s="71" t="str">
        <f t="shared" si="0"/>
        <v>neurčeno</v>
      </c>
      <c r="H20" s="72" t="e">
        <f>'19'!D28</f>
        <v>#VALUE!</v>
      </c>
      <c r="I20" s="75" t="e">
        <f>'19'!D29</f>
        <v>#VALUE!</v>
      </c>
      <c r="J20" s="41"/>
      <c r="K20" s="43" t="str">
        <f t="shared" si="1"/>
        <v xml:space="preserve"> </v>
      </c>
      <c r="L20" s="43" t="str">
        <f t="shared" si="2"/>
        <v xml:space="preserve"> </v>
      </c>
      <c r="M20" s="43" t="str">
        <f t="shared" si="3"/>
        <v xml:space="preserve"> </v>
      </c>
      <c r="N20" s="43" t="str">
        <f t="shared" si="4"/>
        <v xml:space="preserve"> </v>
      </c>
      <c r="O20" s="41"/>
    </row>
    <row r="21" spans="1:15" x14ac:dyDescent="0.3">
      <c r="A21" s="70">
        <f>Startovka!A21</f>
        <v>0</v>
      </c>
      <c r="B21" s="70">
        <f>Startovka!B21</f>
        <v>0</v>
      </c>
      <c r="C21" s="70">
        <f>Startovka!C21</f>
        <v>0</v>
      </c>
      <c r="D21" s="70">
        <f>Startovka!D21</f>
        <v>0</v>
      </c>
      <c r="E21" s="70">
        <f>Startovka!E21</f>
        <v>0</v>
      </c>
      <c r="F21" s="70" t="str">
        <f>Startovka!I3</f>
        <v>zkoušky Obedience po NBBC CUP , Metylovice Fotbalové hřiště</v>
      </c>
      <c r="G21" s="70" t="str">
        <f t="shared" si="0"/>
        <v>neurčeno</v>
      </c>
      <c r="H21" s="74" t="e">
        <f>'20'!D28</f>
        <v>#VALUE!</v>
      </c>
      <c r="I21" s="75" t="e">
        <f>'20'!D29</f>
        <v>#VALUE!</v>
      </c>
      <c r="J21" s="41"/>
      <c r="K21" s="43" t="str">
        <f t="shared" si="1"/>
        <v xml:space="preserve"> </v>
      </c>
      <c r="L21" s="43" t="str">
        <f t="shared" si="2"/>
        <v xml:space="preserve"> </v>
      </c>
      <c r="M21" s="43" t="str">
        <f t="shared" si="3"/>
        <v xml:space="preserve"> </v>
      </c>
      <c r="N21" s="43" t="str">
        <f t="shared" si="4"/>
        <v xml:space="preserve"> </v>
      </c>
      <c r="O21" s="41"/>
    </row>
    <row r="22" spans="1:15" x14ac:dyDescent="0.3">
      <c r="A22" s="70">
        <f>Startovka!A22</f>
        <v>0</v>
      </c>
      <c r="B22" s="70">
        <f>Startovka!B22</f>
        <v>0</v>
      </c>
      <c r="C22" s="70">
        <f>Startovka!C22</f>
        <v>0</v>
      </c>
      <c r="D22" s="70">
        <f>Startovka!D22</f>
        <v>0</v>
      </c>
      <c r="E22" s="70">
        <f>Startovka!E22</f>
        <v>0</v>
      </c>
      <c r="F22" s="70" t="str">
        <f>Startovka!I3</f>
        <v>zkoušky Obedience po NBBC CUP , Metylovice Fotbalové hřiště</v>
      </c>
      <c r="G22" s="71" t="str">
        <f t="shared" si="0"/>
        <v>neurčeno</v>
      </c>
      <c r="H22" s="72" t="e">
        <f>'21'!D28</f>
        <v>#VALUE!</v>
      </c>
      <c r="I22" s="75" t="e">
        <f>'21'!D29</f>
        <v>#VALUE!</v>
      </c>
      <c r="J22" s="41"/>
      <c r="K22" s="43" t="str">
        <f t="shared" si="1"/>
        <v xml:space="preserve"> </v>
      </c>
      <c r="L22" s="43" t="str">
        <f t="shared" si="2"/>
        <v xml:space="preserve"> </v>
      </c>
      <c r="M22" s="43" t="str">
        <f t="shared" si="3"/>
        <v xml:space="preserve"> </v>
      </c>
      <c r="N22" s="43" t="str">
        <f t="shared" si="4"/>
        <v xml:space="preserve"> </v>
      </c>
      <c r="O22" s="41"/>
    </row>
    <row r="23" spans="1:15" x14ac:dyDescent="0.3">
      <c r="A23" s="70">
        <f>Startovka!A23</f>
        <v>0</v>
      </c>
      <c r="B23" s="70">
        <f>Startovka!B23</f>
        <v>0</v>
      </c>
      <c r="C23" s="70">
        <f>Startovka!C23</f>
        <v>0</v>
      </c>
      <c r="D23" s="70">
        <f>Startovka!D23</f>
        <v>0</v>
      </c>
      <c r="E23" s="70">
        <f>Startovka!E23</f>
        <v>0</v>
      </c>
      <c r="F23" s="70" t="str">
        <f>Startovka!I3</f>
        <v>zkoušky Obedience po NBBC CUP , Metylovice Fotbalové hřiště</v>
      </c>
      <c r="G23" s="70" t="str">
        <f t="shared" si="0"/>
        <v>neurčeno</v>
      </c>
      <c r="H23" s="74" t="e">
        <f>'22'!D28</f>
        <v>#VALUE!</v>
      </c>
      <c r="I23" s="75" t="e">
        <f>'22'!D29</f>
        <v>#VALUE!</v>
      </c>
      <c r="J23" s="41"/>
      <c r="K23" s="43" t="str">
        <f t="shared" si="1"/>
        <v xml:space="preserve"> </v>
      </c>
      <c r="L23" s="43" t="str">
        <f t="shared" si="2"/>
        <v xml:space="preserve"> </v>
      </c>
      <c r="M23" s="43" t="str">
        <f t="shared" si="3"/>
        <v xml:space="preserve"> </v>
      </c>
      <c r="N23" s="43" t="str">
        <f t="shared" si="4"/>
        <v xml:space="preserve"> </v>
      </c>
      <c r="O23" s="41"/>
    </row>
    <row r="24" spans="1:15" x14ac:dyDescent="0.3">
      <c r="A24" s="70">
        <f>Startovka!A24</f>
        <v>0</v>
      </c>
      <c r="B24" s="70">
        <f>Startovka!B24</f>
        <v>0</v>
      </c>
      <c r="C24" s="70">
        <f>Startovka!C24</f>
        <v>0</v>
      </c>
      <c r="D24" s="70">
        <f>Startovka!D24</f>
        <v>0</v>
      </c>
      <c r="E24" s="70">
        <f>Startovka!E24</f>
        <v>0</v>
      </c>
      <c r="F24" s="70" t="str">
        <f>Startovka!I3</f>
        <v>zkoušky Obedience po NBBC CUP , Metylovice Fotbalové hřiště</v>
      </c>
      <c r="G24" s="71" t="str">
        <f t="shared" si="0"/>
        <v>neurčeno</v>
      </c>
      <c r="H24" s="72" t="e">
        <f>'23'!D28</f>
        <v>#VALUE!</v>
      </c>
      <c r="I24" s="75" t="e">
        <f>'23'!D29</f>
        <v>#VALUE!</v>
      </c>
      <c r="J24" s="41"/>
      <c r="K24" s="43" t="str">
        <f t="shared" si="1"/>
        <v xml:space="preserve"> </v>
      </c>
      <c r="L24" s="43" t="str">
        <f t="shared" si="2"/>
        <v xml:space="preserve"> </v>
      </c>
      <c r="M24" s="43" t="str">
        <f t="shared" si="3"/>
        <v xml:space="preserve"> </v>
      </c>
      <c r="N24" s="43" t="str">
        <f t="shared" si="4"/>
        <v xml:space="preserve"> </v>
      </c>
      <c r="O24" s="41"/>
    </row>
    <row r="25" spans="1:15" x14ac:dyDescent="0.3">
      <c r="A25" s="70">
        <f>Startovka!A25</f>
        <v>0</v>
      </c>
      <c r="B25" s="70">
        <f>Startovka!B25</f>
        <v>0</v>
      </c>
      <c r="C25" s="70">
        <f>Startovka!C25</f>
        <v>0</v>
      </c>
      <c r="D25" s="70">
        <f>Startovka!D25</f>
        <v>0</v>
      </c>
      <c r="E25" s="70">
        <f>Startovka!E25</f>
        <v>0</v>
      </c>
      <c r="F25" s="70" t="str">
        <f>Startovka!I3</f>
        <v>zkoušky Obedience po NBBC CUP , Metylovice Fotbalové hřiště</v>
      </c>
      <c r="G25" s="70" t="str">
        <f t="shared" si="0"/>
        <v>neurčeno</v>
      </c>
      <c r="H25" s="74" t="e">
        <f>'24'!D28</f>
        <v>#VALUE!</v>
      </c>
      <c r="I25" s="75" t="e">
        <f>'24'!D29</f>
        <v>#VALUE!</v>
      </c>
      <c r="J25" s="41"/>
      <c r="K25" s="43" t="str">
        <f t="shared" si="1"/>
        <v xml:space="preserve"> </v>
      </c>
      <c r="L25" s="43" t="str">
        <f t="shared" si="2"/>
        <v xml:space="preserve"> </v>
      </c>
      <c r="M25" s="43" t="str">
        <f t="shared" si="3"/>
        <v xml:space="preserve"> </v>
      </c>
      <c r="N25" s="43" t="str">
        <f t="shared" si="4"/>
        <v xml:space="preserve"> </v>
      </c>
      <c r="O25" s="41"/>
    </row>
    <row r="26" spans="1:15" x14ac:dyDescent="0.3">
      <c r="A26" s="70">
        <f>Startovka!A26</f>
        <v>0</v>
      </c>
      <c r="B26" s="70">
        <f>Startovka!B26</f>
        <v>0</v>
      </c>
      <c r="C26" s="70">
        <f>Startovka!C26</f>
        <v>0</v>
      </c>
      <c r="D26" s="70">
        <f>Startovka!D26</f>
        <v>0</v>
      </c>
      <c r="E26" s="70">
        <f>Startovka!E26</f>
        <v>0</v>
      </c>
      <c r="F26" s="70" t="str">
        <f>Startovka!I3</f>
        <v>zkoušky Obedience po NBBC CUP , Metylovice Fotbalové hřiště</v>
      </c>
      <c r="G26" s="71" t="str">
        <f t="shared" si="0"/>
        <v>neurčeno</v>
      </c>
      <c r="H26" s="72" t="e">
        <f>'25'!D28</f>
        <v>#VALUE!</v>
      </c>
      <c r="I26" s="75" t="e">
        <f>'25'!D29</f>
        <v>#VALUE!</v>
      </c>
      <c r="J26" s="41"/>
      <c r="K26" s="43" t="str">
        <f t="shared" si="1"/>
        <v xml:space="preserve"> </v>
      </c>
      <c r="L26" s="43" t="str">
        <f t="shared" si="2"/>
        <v xml:space="preserve"> </v>
      </c>
      <c r="M26" s="43" t="str">
        <f t="shared" si="3"/>
        <v xml:space="preserve"> </v>
      </c>
      <c r="N26" s="43" t="str">
        <f t="shared" si="4"/>
        <v xml:space="preserve"> </v>
      </c>
      <c r="O26" s="41"/>
    </row>
    <row r="27" spans="1:15" x14ac:dyDescent="0.3">
      <c r="A27" s="70">
        <f>Startovka!A27</f>
        <v>0</v>
      </c>
      <c r="B27" s="70">
        <f>Startovka!B27</f>
        <v>0</v>
      </c>
      <c r="C27" s="70">
        <f>Startovka!C27</f>
        <v>0</v>
      </c>
      <c r="D27" s="70">
        <f>Startovka!D27</f>
        <v>0</v>
      </c>
      <c r="E27" s="70">
        <f>Startovka!E27</f>
        <v>0</v>
      </c>
      <c r="F27" s="70" t="str">
        <f>Startovka!I3</f>
        <v>zkoušky Obedience po NBBC CUP , Metylovice Fotbalové hřiště</v>
      </c>
      <c r="G27" s="70" t="str">
        <f t="shared" si="0"/>
        <v>neurčeno</v>
      </c>
      <c r="H27" s="74" t="e">
        <f>'26'!D28</f>
        <v>#VALUE!</v>
      </c>
      <c r="I27" s="75" t="e">
        <f>'26'!D29</f>
        <v>#VALUE!</v>
      </c>
      <c r="J27" s="41"/>
      <c r="K27" s="43" t="str">
        <f t="shared" si="1"/>
        <v xml:space="preserve"> </v>
      </c>
      <c r="L27" s="43" t="str">
        <f t="shared" si="2"/>
        <v xml:space="preserve"> </v>
      </c>
      <c r="M27" s="43" t="str">
        <f t="shared" si="3"/>
        <v xml:space="preserve"> </v>
      </c>
      <c r="N27" s="43" t="str">
        <f t="shared" si="4"/>
        <v xml:space="preserve"> </v>
      </c>
      <c r="O27" s="41"/>
    </row>
    <row r="28" spans="1:15" x14ac:dyDescent="0.3">
      <c r="A28" s="70">
        <f>Startovka!A28</f>
        <v>0</v>
      </c>
      <c r="B28" s="70">
        <f>Startovka!B28</f>
        <v>0</v>
      </c>
      <c r="C28" s="70">
        <f>Startovka!C28</f>
        <v>0</v>
      </c>
      <c r="D28" s="70">
        <f>Startovka!D28</f>
        <v>0</v>
      </c>
      <c r="E28" s="70">
        <f>Startovka!E28</f>
        <v>0</v>
      </c>
      <c r="F28" s="70" t="str">
        <f>Startovka!I3</f>
        <v>zkoušky Obedience po NBBC CUP , Metylovice Fotbalové hřiště</v>
      </c>
      <c r="G28" s="71" t="str">
        <f t="shared" si="0"/>
        <v>neurčeno</v>
      </c>
      <c r="H28" s="72" t="e">
        <f>'27'!D28</f>
        <v>#VALUE!</v>
      </c>
      <c r="I28" s="75" t="e">
        <f>'27'!D29</f>
        <v>#VALUE!</v>
      </c>
      <c r="J28" s="41"/>
      <c r="K28" s="43" t="str">
        <f t="shared" si="1"/>
        <v xml:space="preserve"> </v>
      </c>
      <c r="L28" s="43" t="str">
        <f t="shared" si="2"/>
        <v xml:space="preserve"> </v>
      </c>
      <c r="M28" s="43" t="str">
        <f t="shared" si="3"/>
        <v xml:space="preserve"> </v>
      </c>
      <c r="N28" s="43" t="str">
        <f t="shared" si="4"/>
        <v xml:space="preserve"> </v>
      </c>
      <c r="O28" s="41"/>
    </row>
    <row r="29" spans="1:15" x14ac:dyDescent="0.3">
      <c r="A29" s="70">
        <f>Startovka!A29</f>
        <v>0</v>
      </c>
      <c r="B29" s="70">
        <f>Startovka!B29</f>
        <v>0</v>
      </c>
      <c r="C29" s="70">
        <f>Startovka!C29</f>
        <v>0</v>
      </c>
      <c r="D29" s="70">
        <f>Startovka!D29</f>
        <v>0</v>
      </c>
      <c r="E29" s="70">
        <f>Startovka!E29</f>
        <v>0</v>
      </c>
      <c r="F29" s="70" t="str">
        <f>Startovka!I3</f>
        <v>zkoušky Obedience po NBBC CUP , Metylovice Fotbalové hřiště</v>
      </c>
      <c r="G29" s="70" t="str">
        <f t="shared" si="0"/>
        <v>neurčeno</v>
      </c>
      <c r="H29" s="74" t="e">
        <f>'28'!D28</f>
        <v>#VALUE!</v>
      </c>
      <c r="I29" s="75" t="e">
        <f>'28'!D29</f>
        <v>#VALUE!</v>
      </c>
      <c r="J29" s="41"/>
      <c r="K29" s="43" t="str">
        <f t="shared" si="1"/>
        <v xml:space="preserve"> </v>
      </c>
      <c r="L29" s="43" t="str">
        <f t="shared" si="2"/>
        <v xml:space="preserve"> </v>
      </c>
      <c r="M29" s="43" t="str">
        <f t="shared" si="3"/>
        <v xml:space="preserve"> </v>
      </c>
      <c r="N29" s="43" t="str">
        <f t="shared" si="4"/>
        <v xml:space="preserve"> </v>
      </c>
      <c r="O29" s="41"/>
    </row>
    <row r="30" spans="1:15" x14ac:dyDescent="0.3">
      <c r="A30" s="70">
        <f>Startovka!A30</f>
        <v>0</v>
      </c>
      <c r="B30" s="70">
        <f>Startovka!B30</f>
        <v>0</v>
      </c>
      <c r="C30" s="70">
        <f>Startovka!C30</f>
        <v>0</v>
      </c>
      <c r="D30" s="70">
        <f>Startovka!D30</f>
        <v>0</v>
      </c>
      <c r="E30" s="70">
        <f>Startovka!E30</f>
        <v>0</v>
      </c>
      <c r="F30" s="70" t="str">
        <f>Startovka!I3</f>
        <v>zkoušky Obedience po NBBC CUP , Metylovice Fotbalové hřiště</v>
      </c>
      <c r="G30" s="71" t="str">
        <f t="shared" si="0"/>
        <v>neurčeno</v>
      </c>
      <c r="H30" s="72" t="e">
        <f>'29'!D28</f>
        <v>#VALUE!</v>
      </c>
      <c r="I30" s="75" t="e">
        <f>'29'!D29</f>
        <v>#VALUE!</v>
      </c>
      <c r="J30" s="41"/>
      <c r="K30" s="43" t="str">
        <f t="shared" si="1"/>
        <v xml:space="preserve"> </v>
      </c>
      <c r="L30" s="43" t="str">
        <f t="shared" si="2"/>
        <v xml:space="preserve"> </v>
      </c>
      <c r="M30" s="43" t="str">
        <f t="shared" si="3"/>
        <v xml:space="preserve"> </v>
      </c>
      <c r="N30" s="43" t="str">
        <f t="shared" si="4"/>
        <v xml:space="preserve"> </v>
      </c>
      <c r="O30" s="41"/>
    </row>
    <row r="31" spans="1:15" x14ac:dyDescent="0.3">
      <c r="A31" s="70">
        <f>Startovka!A31</f>
        <v>0</v>
      </c>
      <c r="B31" s="70">
        <f>Startovka!B31</f>
        <v>0</v>
      </c>
      <c r="C31" s="70">
        <f>Startovka!C31</f>
        <v>0</v>
      </c>
      <c r="D31" s="70">
        <f>Startovka!D31</f>
        <v>0</v>
      </c>
      <c r="E31" s="70">
        <f>Startovka!E31</f>
        <v>0</v>
      </c>
      <c r="F31" s="70" t="str">
        <f>Startovka!I3</f>
        <v>zkoušky Obedience po NBBC CUP , Metylovice Fotbalové hřiště</v>
      </c>
      <c r="G31" s="70" t="str">
        <f t="shared" si="0"/>
        <v>neurčeno</v>
      </c>
      <c r="H31" s="74" t="e">
        <f>'30'!D28</f>
        <v>#VALUE!</v>
      </c>
      <c r="I31" s="75" t="e">
        <f>'30'!D29</f>
        <v>#VALUE!</v>
      </c>
      <c r="J31" s="41"/>
      <c r="K31" s="43" t="str">
        <f t="shared" si="1"/>
        <v xml:space="preserve"> </v>
      </c>
      <c r="L31" s="43" t="str">
        <f t="shared" si="2"/>
        <v xml:space="preserve"> </v>
      </c>
      <c r="M31" s="43" t="str">
        <f t="shared" si="3"/>
        <v xml:space="preserve"> </v>
      </c>
      <c r="N31" s="43" t="str">
        <f t="shared" si="4"/>
        <v xml:space="preserve"> </v>
      </c>
      <c r="O31" s="41"/>
    </row>
    <row r="32" spans="1:15" x14ac:dyDescent="0.3">
      <c r="A32" s="70">
        <f>Startovka!A32</f>
        <v>0</v>
      </c>
      <c r="B32" s="70">
        <f>Startovka!B32</f>
        <v>0</v>
      </c>
      <c r="C32" s="70">
        <f>Startovka!C32</f>
        <v>0</v>
      </c>
      <c r="D32" s="70">
        <f>Startovka!D32</f>
        <v>0</v>
      </c>
      <c r="E32" s="70">
        <f>Startovka!E32</f>
        <v>0</v>
      </c>
      <c r="F32" s="70" t="str">
        <f>Startovka!I3</f>
        <v>zkoušky Obedience po NBBC CUP , Metylovice Fotbalové hřiště</v>
      </c>
      <c r="G32" s="71" t="str">
        <f t="shared" si="0"/>
        <v>neurčeno</v>
      </c>
      <c r="H32" s="72" t="e">
        <f>'31'!D28</f>
        <v>#VALUE!</v>
      </c>
      <c r="I32" s="75" t="e">
        <f>'31'!D29</f>
        <v>#VALUE!</v>
      </c>
      <c r="J32" s="41"/>
      <c r="K32" s="43" t="str">
        <f t="shared" si="1"/>
        <v xml:space="preserve"> </v>
      </c>
      <c r="L32" s="43" t="str">
        <f t="shared" si="2"/>
        <v xml:space="preserve"> </v>
      </c>
      <c r="M32" s="43" t="str">
        <f t="shared" si="3"/>
        <v xml:space="preserve"> </v>
      </c>
      <c r="N32" s="43" t="str">
        <f t="shared" si="4"/>
        <v xml:space="preserve"> </v>
      </c>
      <c r="O32" s="41"/>
    </row>
    <row r="33" spans="1:15" x14ac:dyDescent="0.3">
      <c r="A33" s="70">
        <f>Startovka!A33</f>
        <v>0</v>
      </c>
      <c r="B33" s="70">
        <f>Startovka!B33</f>
        <v>0</v>
      </c>
      <c r="C33" s="70">
        <f>Startovka!C33</f>
        <v>0</v>
      </c>
      <c r="D33" s="70">
        <f>Startovka!D33</f>
        <v>0</v>
      </c>
      <c r="E33" s="70">
        <f>Startovka!E33</f>
        <v>0</v>
      </c>
      <c r="F33" s="70" t="str">
        <f>Startovka!I3</f>
        <v>zkoušky Obedience po NBBC CUP , Metylovice Fotbalové hřiště</v>
      </c>
      <c r="G33" s="70" t="str">
        <f t="shared" si="0"/>
        <v>neurčeno</v>
      </c>
      <c r="H33" s="74" t="e">
        <f>'32'!D28</f>
        <v>#VALUE!</v>
      </c>
      <c r="I33" s="75" t="e">
        <f>'32'!D29</f>
        <v>#VALUE!</v>
      </c>
      <c r="J33" s="41"/>
      <c r="K33" s="43" t="str">
        <f t="shared" si="1"/>
        <v xml:space="preserve"> </v>
      </c>
      <c r="L33" s="43" t="str">
        <f t="shared" si="2"/>
        <v xml:space="preserve"> </v>
      </c>
      <c r="M33" s="43" t="str">
        <f t="shared" si="3"/>
        <v xml:space="preserve"> </v>
      </c>
      <c r="N33" s="43" t="str">
        <f t="shared" si="4"/>
        <v xml:space="preserve"> </v>
      </c>
      <c r="O33" s="41"/>
    </row>
    <row r="34" spans="1:15" x14ac:dyDescent="0.3">
      <c r="A34" s="70">
        <f>Startovka!A34</f>
        <v>0</v>
      </c>
      <c r="B34" s="70">
        <f>Startovka!B34</f>
        <v>0</v>
      </c>
      <c r="C34" s="70">
        <f>Startovka!C34</f>
        <v>0</v>
      </c>
      <c r="D34" s="70">
        <f>Startovka!D34</f>
        <v>0</v>
      </c>
      <c r="E34" s="70">
        <f>Startovka!E34</f>
        <v>0</v>
      </c>
      <c r="F34" s="70" t="str">
        <f>Startovka!I3</f>
        <v>zkoušky Obedience po NBBC CUP , Metylovice Fotbalové hřiště</v>
      </c>
      <c r="G34" s="71" t="str">
        <f t="shared" si="0"/>
        <v>neurčeno</v>
      </c>
      <c r="H34" s="72" t="e">
        <f>'33'!D28</f>
        <v>#VALUE!</v>
      </c>
      <c r="I34" s="75" t="e">
        <f>'33'!D29</f>
        <v>#VALUE!</v>
      </c>
      <c r="J34" s="41"/>
      <c r="K34" s="43" t="str">
        <f t="shared" ref="K34:K51" si="5">IF(E34="OB-Z",(H34)," ")</f>
        <v xml:space="preserve"> </v>
      </c>
      <c r="L34" s="43" t="str">
        <f t="shared" ref="L34:L51" si="6">IF(E34="OB1",(H34)," ")</f>
        <v xml:space="preserve"> </v>
      </c>
      <c r="M34" s="43" t="str">
        <f t="shared" ref="M34:M51" si="7">IF(E34="OB2",(H34)," ")</f>
        <v xml:space="preserve"> </v>
      </c>
      <c r="N34" s="43" t="str">
        <f t="shared" ref="N34:N51" si="8">IF(E34="OB3",(H34)," ")</f>
        <v xml:space="preserve"> </v>
      </c>
      <c r="O34" s="41"/>
    </row>
    <row r="35" spans="1:15" x14ac:dyDescent="0.3">
      <c r="A35" s="70">
        <f>Startovka!A35</f>
        <v>0</v>
      </c>
      <c r="B35" s="70">
        <f>Startovka!B35</f>
        <v>0</v>
      </c>
      <c r="C35" s="70">
        <f>Startovka!C35</f>
        <v>0</v>
      </c>
      <c r="D35" s="70">
        <f>Startovka!D35</f>
        <v>0</v>
      </c>
      <c r="E35" s="70">
        <f>Startovka!E35</f>
        <v>0</v>
      </c>
      <c r="F35" s="70" t="str">
        <f>Startovka!I3</f>
        <v>zkoušky Obedience po NBBC CUP , Metylovice Fotbalové hřiště</v>
      </c>
      <c r="G35" s="70" t="str">
        <f t="shared" si="0"/>
        <v>neurčeno</v>
      </c>
      <c r="H35" s="74" t="e">
        <f>'34'!D28</f>
        <v>#VALUE!</v>
      </c>
      <c r="I35" s="75" t="e">
        <f>'34'!D29</f>
        <v>#VALUE!</v>
      </c>
      <c r="J35" s="41"/>
      <c r="K35" s="43" t="str">
        <f t="shared" si="5"/>
        <v xml:space="preserve"> </v>
      </c>
      <c r="L35" s="43" t="str">
        <f t="shared" si="6"/>
        <v xml:space="preserve"> </v>
      </c>
      <c r="M35" s="43" t="str">
        <f t="shared" si="7"/>
        <v xml:space="preserve"> </v>
      </c>
      <c r="N35" s="43" t="str">
        <f t="shared" si="8"/>
        <v xml:space="preserve"> </v>
      </c>
      <c r="O35" s="41"/>
    </row>
    <row r="36" spans="1:15" x14ac:dyDescent="0.3">
      <c r="A36" s="70">
        <f>Startovka!A36</f>
        <v>0</v>
      </c>
      <c r="B36" s="70">
        <f>Startovka!B36</f>
        <v>0</v>
      </c>
      <c r="C36" s="70">
        <f>Startovka!C36</f>
        <v>0</v>
      </c>
      <c r="D36" s="70">
        <f>Startovka!D36</f>
        <v>0</v>
      </c>
      <c r="E36" s="70">
        <f>Startovka!E36</f>
        <v>0</v>
      </c>
      <c r="F36" s="70" t="str">
        <f>Startovka!I3</f>
        <v>zkoušky Obedience po NBBC CUP , Metylovice Fotbalové hřiště</v>
      </c>
      <c r="G36" s="71" t="str">
        <f t="shared" si="0"/>
        <v>neurčeno</v>
      </c>
      <c r="H36" s="72" t="e">
        <f>'35'!D28</f>
        <v>#VALUE!</v>
      </c>
      <c r="I36" s="75" t="e">
        <f>'35'!D29</f>
        <v>#VALUE!</v>
      </c>
      <c r="J36" s="41"/>
      <c r="K36" s="43" t="str">
        <f t="shared" si="5"/>
        <v xml:space="preserve"> </v>
      </c>
      <c r="L36" s="43" t="str">
        <f t="shared" si="6"/>
        <v xml:space="preserve"> </v>
      </c>
      <c r="M36" s="43" t="str">
        <f t="shared" si="7"/>
        <v xml:space="preserve"> </v>
      </c>
      <c r="N36" s="43" t="str">
        <f t="shared" si="8"/>
        <v xml:space="preserve"> </v>
      </c>
      <c r="O36" s="41"/>
    </row>
    <row r="37" spans="1:15" x14ac:dyDescent="0.3">
      <c r="A37" s="70">
        <f>Startovka!A37</f>
        <v>0</v>
      </c>
      <c r="B37" s="70">
        <f>Startovka!B37</f>
        <v>0</v>
      </c>
      <c r="C37" s="70">
        <f>Startovka!C37</f>
        <v>0</v>
      </c>
      <c r="D37" s="70">
        <f>Startovka!D37</f>
        <v>0</v>
      </c>
      <c r="E37" s="70">
        <f>Startovka!E37</f>
        <v>0</v>
      </c>
      <c r="F37" s="70" t="str">
        <f>Startovka!I3</f>
        <v>zkoušky Obedience po NBBC CUP , Metylovice Fotbalové hřiště</v>
      </c>
      <c r="G37" s="70" t="str">
        <f t="shared" si="0"/>
        <v>neurčeno</v>
      </c>
      <c r="H37" s="74" t="e">
        <f>'36'!D28</f>
        <v>#VALUE!</v>
      </c>
      <c r="I37" s="75" t="e">
        <f>'36'!D29</f>
        <v>#VALUE!</v>
      </c>
      <c r="J37" s="41"/>
      <c r="K37" s="43" t="str">
        <f t="shared" si="5"/>
        <v xml:space="preserve"> </v>
      </c>
      <c r="L37" s="43" t="str">
        <f t="shared" si="6"/>
        <v xml:space="preserve"> </v>
      </c>
      <c r="M37" s="43" t="str">
        <f t="shared" si="7"/>
        <v xml:space="preserve"> </v>
      </c>
      <c r="N37" s="43" t="str">
        <f t="shared" si="8"/>
        <v xml:space="preserve"> </v>
      </c>
      <c r="O37" s="41"/>
    </row>
    <row r="38" spans="1:15" x14ac:dyDescent="0.3">
      <c r="A38" s="70">
        <f>Startovka!A38</f>
        <v>0</v>
      </c>
      <c r="B38" s="70">
        <f>Startovka!B38</f>
        <v>0</v>
      </c>
      <c r="C38" s="70">
        <f>Startovka!C38</f>
        <v>0</v>
      </c>
      <c r="D38" s="70">
        <f>Startovka!D38</f>
        <v>0</v>
      </c>
      <c r="E38" s="70">
        <f>Startovka!E38</f>
        <v>0</v>
      </c>
      <c r="F38" s="70" t="str">
        <f>Startovka!I3</f>
        <v>zkoušky Obedience po NBBC CUP , Metylovice Fotbalové hřiště</v>
      </c>
      <c r="G38" s="71" t="str">
        <f t="shared" si="0"/>
        <v>neurčeno</v>
      </c>
      <c r="H38" s="72" t="e">
        <f>'37'!D28</f>
        <v>#VALUE!</v>
      </c>
      <c r="I38" s="75" t="e">
        <f>'37'!D29</f>
        <v>#VALUE!</v>
      </c>
      <c r="J38" s="41"/>
      <c r="K38" s="43" t="str">
        <f t="shared" si="5"/>
        <v xml:space="preserve"> </v>
      </c>
      <c r="L38" s="43" t="str">
        <f t="shared" si="6"/>
        <v xml:space="preserve"> </v>
      </c>
      <c r="M38" s="43" t="str">
        <f t="shared" si="7"/>
        <v xml:space="preserve"> </v>
      </c>
      <c r="N38" s="43" t="str">
        <f t="shared" si="8"/>
        <v xml:space="preserve"> </v>
      </c>
      <c r="O38" s="41"/>
    </row>
    <row r="39" spans="1:15" x14ac:dyDescent="0.3">
      <c r="A39" s="70">
        <f>Startovka!A39</f>
        <v>0</v>
      </c>
      <c r="B39" s="70">
        <f>Startovka!B39</f>
        <v>0</v>
      </c>
      <c r="C39" s="70">
        <f>Startovka!C39</f>
        <v>0</v>
      </c>
      <c r="D39" s="70">
        <f>Startovka!D39</f>
        <v>0</v>
      </c>
      <c r="E39" s="70">
        <f>Startovka!E39</f>
        <v>0</v>
      </c>
      <c r="F39" s="70" t="str">
        <f>Startovka!I3</f>
        <v>zkoušky Obedience po NBBC CUP , Metylovice Fotbalové hřiště</v>
      </c>
      <c r="G39" s="70" t="str">
        <f t="shared" si="0"/>
        <v>neurčeno</v>
      </c>
      <c r="H39" s="74" t="e">
        <f>'38'!D28</f>
        <v>#VALUE!</v>
      </c>
      <c r="I39" s="75" t="e">
        <f>'38'!D29</f>
        <v>#VALUE!</v>
      </c>
      <c r="J39" s="41"/>
      <c r="K39" s="43" t="str">
        <f t="shared" si="5"/>
        <v xml:space="preserve"> </v>
      </c>
      <c r="L39" s="43" t="str">
        <f t="shared" si="6"/>
        <v xml:space="preserve"> </v>
      </c>
      <c r="M39" s="43" t="str">
        <f t="shared" si="7"/>
        <v xml:space="preserve"> </v>
      </c>
      <c r="N39" s="43" t="str">
        <f t="shared" si="8"/>
        <v xml:space="preserve"> </v>
      </c>
      <c r="O39" s="41"/>
    </row>
    <row r="40" spans="1:15" x14ac:dyDescent="0.3">
      <c r="A40" s="70">
        <f>Startovka!A40</f>
        <v>0</v>
      </c>
      <c r="B40" s="70">
        <f>Startovka!B40</f>
        <v>0</v>
      </c>
      <c r="C40" s="70">
        <f>Startovka!C40</f>
        <v>0</v>
      </c>
      <c r="D40" s="70">
        <f>Startovka!D40</f>
        <v>0</v>
      </c>
      <c r="E40" s="70">
        <f>Startovka!E40</f>
        <v>0</v>
      </c>
      <c r="F40" s="70" t="str">
        <f>Startovka!I3</f>
        <v>zkoušky Obedience po NBBC CUP , Metylovice Fotbalové hřiště</v>
      </c>
      <c r="G40" s="71" t="str">
        <f t="shared" si="0"/>
        <v>neurčeno</v>
      </c>
      <c r="H40" s="72" t="e">
        <f>'39'!D28</f>
        <v>#VALUE!</v>
      </c>
      <c r="I40" s="75" t="e">
        <f>'39'!D29</f>
        <v>#VALUE!</v>
      </c>
      <c r="J40" s="41"/>
      <c r="K40" s="43" t="str">
        <f t="shared" si="5"/>
        <v xml:space="preserve"> </v>
      </c>
      <c r="L40" s="43" t="str">
        <f t="shared" si="6"/>
        <v xml:space="preserve"> </v>
      </c>
      <c r="M40" s="43" t="str">
        <f t="shared" si="7"/>
        <v xml:space="preserve"> </v>
      </c>
      <c r="N40" s="43" t="str">
        <f t="shared" si="8"/>
        <v xml:space="preserve"> </v>
      </c>
      <c r="O40" s="41"/>
    </row>
    <row r="41" spans="1:15" x14ac:dyDescent="0.3">
      <c r="A41" s="70">
        <f>Startovka!A41</f>
        <v>0</v>
      </c>
      <c r="B41" s="70">
        <f>Startovka!B41</f>
        <v>0</v>
      </c>
      <c r="C41" s="70">
        <f>Startovka!C41</f>
        <v>0</v>
      </c>
      <c r="D41" s="70">
        <f>Startovka!D41</f>
        <v>0</v>
      </c>
      <c r="E41" s="70">
        <f>Startovka!E41</f>
        <v>0</v>
      </c>
      <c r="F41" s="70" t="str">
        <f>Startovka!I3</f>
        <v>zkoušky Obedience po NBBC CUP , Metylovice Fotbalové hřiště</v>
      </c>
      <c r="G41" s="70" t="str">
        <f t="shared" si="0"/>
        <v>neurčeno</v>
      </c>
      <c r="H41" s="74" t="e">
        <f>'40'!D28</f>
        <v>#VALUE!</v>
      </c>
      <c r="I41" s="75" t="e">
        <f>'40'!D29</f>
        <v>#VALUE!</v>
      </c>
      <c r="J41" s="41"/>
      <c r="K41" s="43" t="str">
        <f t="shared" si="5"/>
        <v xml:space="preserve"> </v>
      </c>
      <c r="L41" s="43" t="str">
        <f t="shared" si="6"/>
        <v xml:space="preserve"> </v>
      </c>
      <c r="M41" s="43" t="str">
        <f t="shared" si="7"/>
        <v xml:space="preserve"> </v>
      </c>
      <c r="N41" s="43" t="str">
        <f t="shared" si="8"/>
        <v xml:space="preserve"> </v>
      </c>
      <c r="O41" s="41"/>
    </row>
    <row r="42" spans="1:15" x14ac:dyDescent="0.3">
      <c r="A42" s="70">
        <f>Startovka!A42</f>
        <v>0</v>
      </c>
      <c r="B42" s="70">
        <f>Startovka!B42</f>
        <v>0</v>
      </c>
      <c r="C42" s="70">
        <f>Startovka!C42</f>
        <v>0</v>
      </c>
      <c r="D42" s="70">
        <f>Startovka!D42</f>
        <v>0</v>
      </c>
      <c r="E42" s="70">
        <f>Startovka!E42</f>
        <v>0</v>
      </c>
      <c r="F42" s="70" t="str">
        <f>Startovka!I3</f>
        <v>zkoušky Obedience po NBBC CUP , Metylovice Fotbalové hřiště</v>
      </c>
      <c r="G42" s="71" t="str">
        <f t="shared" si="0"/>
        <v>neurčeno</v>
      </c>
      <c r="H42" s="72" t="e">
        <f>'41'!D28</f>
        <v>#VALUE!</v>
      </c>
      <c r="I42" s="75" t="e">
        <f>'41'!D29</f>
        <v>#VALUE!</v>
      </c>
      <c r="J42" s="41"/>
      <c r="K42" s="43" t="str">
        <f t="shared" si="5"/>
        <v xml:space="preserve"> </v>
      </c>
      <c r="L42" s="43" t="str">
        <f t="shared" si="6"/>
        <v xml:space="preserve"> </v>
      </c>
      <c r="M42" s="43" t="str">
        <f t="shared" si="7"/>
        <v xml:space="preserve"> </v>
      </c>
      <c r="N42" s="43" t="str">
        <f t="shared" si="8"/>
        <v xml:space="preserve"> </v>
      </c>
      <c r="O42" s="41"/>
    </row>
    <row r="43" spans="1:15" x14ac:dyDescent="0.3">
      <c r="A43" s="70">
        <f>Startovka!A43</f>
        <v>0</v>
      </c>
      <c r="B43" s="70">
        <f>Startovka!B43</f>
        <v>0</v>
      </c>
      <c r="C43" s="70">
        <f>Startovka!C43</f>
        <v>0</v>
      </c>
      <c r="D43" s="70">
        <f>Startovka!D43</f>
        <v>0</v>
      </c>
      <c r="E43" s="70">
        <f>Startovka!E43</f>
        <v>0</v>
      </c>
      <c r="F43" s="70" t="str">
        <f>Startovka!I3</f>
        <v>zkoušky Obedience po NBBC CUP , Metylovice Fotbalové hřiště</v>
      </c>
      <c r="G43" s="70" t="str">
        <f t="shared" si="0"/>
        <v>neurčeno</v>
      </c>
      <c r="H43" s="74" t="e">
        <f>'42'!D28</f>
        <v>#VALUE!</v>
      </c>
      <c r="I43" s="75" t="e">
        <f>'42'!D29</f>
        <v>#VALUE!</v>
      </c>
      <c r="J43" s="41"/>
      <c r="K43" s="43" t="str">
        <f t="shared" si="5"/>
        <v xml:space="preserve"> </v>
      </c>
      <c r="L43" s="43" t="str">
        <f t="shared" si="6"/>
        <v xml:space="preserve"> </v>
      </c>
      <c r="M43" s="43" t="str">
        <f t="shared" si="7"/>
        <v xml:space="preserve"> </v>
      </c>
      <c r="N43" s="43" t="str">
        <f t="shared" si="8"/>
        <v xml:space="preserve"> </v>
      </c>
      <c r="O43" s="41"/>
    </row>
    <row r="44" spans="1:15" x14ac:dyDescent="0.3">
      <c r="A44" s="70">
        <f>Startovka!A44</f>
        <v>0</v>
      </c>
      <c r="B44" s="70">
        <f>Startovka!B44</f>
        <v>0</v>
      </c>
      <c r="C44" s="70">
        <f>Startovka!C44</f>
        <v>0</v>
      </c>
      <c r="D44" s="70">
        <f>Startovka!D44</f>
        <v>0</v>
      </c>
      <c r="E44" s="70">
        <f>Startovka!E44</f>
        <v>0</v>
      </c>
      <c r="F44" s="70" t="str">
        <f>Startovka!I3</f>
        <v>zkoušky Obedience po NBBC CUP , Metylovice Fotbalové hřiště</v>
      </c>
      <c r="G44" s="71" t="str">
        <f t="shared" si="0"/>
        <v>neurčeno</v>
      </c>
      <c r="H44" s="72" t="e">
        <f>'43'!D28</f>
        <v>#VALUE!</v>
      </c>
      <c r="I44" s="75" t="e">
        <f>'43'!D29</f>
        <v>#VALUE!</v>
      </c>
      <c r="J44" s="41"/>
      <c r="K44" s="43" t="str">
        <f t="shared" si="5"/>
        <v xml:space="preserve"> </v>
      </c>
      <c r="L44" s="43" t="str">
        <f t="shared" si="6"/>
        <v xml:space="preserve"> </v>
      </c>
      <c r="M44" s="43" t="str">
        <f t="shared" si="7"/>
        <v xml:space="preserve"> </v>
      </c>
      <c r="N44" s="43" t="str">
        <f t="shared" si="8"/>
        <v xml:space="preserve"> </v>
      </c>
      <c r="O44" s="41"/>
    </row>
    <row r="45" spans="1:15" x14ac:dyDescent="0.3">
      <c r="A45" s="70">
        <f>Startovka!A45</f>
        <v>0</v>
      </c>
      <c r="B45" s="70">
        <f>Startovka!B45</f>
        <v>0</v>
      </c>
      <c r="C45" s="70">
        <f>Startovka!C45</f>
        <v>0</v>
      </c>
      <c r="D45" s="70">
        <f>Startovka!D45</f>
        <v>0</v>
      </c>
      <c r="E45" s="70">
        <f>Startovka!E45</f>
        <v>0</v>
      </c>
      <c r="F45" s="70" t="str">
        <f>Startovka!I3</f>
        <v>zkoušky Obedience po NBBC CUP , Metylovice Fotbalové hřiště</v>
      </c>
      <c r="G45" s="70" t="str">
        <f t="shared" si="0"/>
        <v>neurčeno</v>
      </c>
      <c r="H45" s="74" t="e">
        <f>'44'!D28</f>
        <v>#VALUE!</v>
      </c>
      <c r="I45" s="75" t="e">
        <f>'44'!D29</f>
        <v>#VALUE!</v>
      </c>
      <c r="J45" s="41"/>
      <c r="K45" s="43" t="str">
        <f t="shared" si="5"/>
        <v xml:space="preserve"> </v>
      </c>
      <c r="L45" s="43" t="str">
        <f t="shared" si="6"/>
        <v xml:space="preserve"> </v>
      </c>
      <c r="M45" s="43" t="str">
        <f t="shared" si="7"/>
        <v xml:space="preserve"> </v>
      </c>
      <c r="N45" s="43" t="str">
        <f t="shared" si="8"/>
        <v xml:space="preserve"> </v>
      </c>
      <c r="O45" s="41"/>
    </row>
    <row r="46" spans="1:15" x14ac:dyDescent="0.3">
      <c r="A46" s="70">
        <f>Startovka!A46</f>
        <v>0</v>
      </c>
      <c r="B46" s="70">
        <f>Startovka!B46</f>
        <v>0</v>
      </c>
      <c r="C46" s="70">
        <f>Startovka!C46</f>
        <v>0</v>
      </c>
      <c r="D46" s="70">
        <f>Startovka!D46</f>
        <v>0</v>
      </c>
      <c r="E46" s="70">
        <f>Startovka!E46</f>
        <v>0</v>
      </c>
      <c r="F46" s="70" t="str">
        <f>Startovka!I3</f>
        <v>zkoušky Obedience po NBBC CUP , Metylovice Fotbalové hřiště</v>
      </c>
      <c r="G46" s="71" t="str">
        <f t="shared" si="0"/>
        <v>neurčeno</v>
      </c>
      <c r="H46" s="72" t="e">
        <f>'45'!D28</f>
        <v>#VALUE!</v>
      </c>
      <c r="I46" s="75" t="e">
        <f>'45'!D29</f>
        <v>#VALUE!</v>
      </c>
      <c r="J46" s="41"/>
      <c r="K46" s="43" t="str">
        <f t="shared" si="5"/>
        <v xml:space="preserve"> </v>
      </c>
      <c r="L46" s="43" t="str">
        <f t="shared" si="6"/>
        <v xml:space="preserve"> </v>
      </c>
      <c r="M46" s="43" t="str">
        <f t="shared" si="7"/>
        <v xml:space="preserve"> </v>
      </c>
      <c r="N46" s="43" t="str">
        <f t="shared" si="8"/>
        <v xml:space="preserve"> </v>
      </c>
      <c r="O46" s="41"/>
    </row>
    <row r="47" spans="1:15" x14ac:dyDescent="0.3">
      <c r="A47" s="70">
        <f>Startovka!A47</f>
        <v>0</v>
      </c>
      <c r="B47" s="70">
        <f>Startovka!B47</f>
        <v>0</v>
      </c>
      <c r="C47" s="70">
        <f>Startovka!C47</f>
        <v>0</v>
      </c>
      <c r="D47" s="70">
        <f>Startovka!D47</f>
        <v>0</v>
      </c>
      <c r="E47" s="70">
        <f>Startovka!E47</f>
        <v>0</v>
      </c>
      <c r="F47" s="70" t="str">
        <f>Startovka!I3</f>
        <v>zkoušky Obedience po NBBC CUP , Metylovice Fotbalové hřiště</v>
      </c>
      <c r="G47" s="70" t="str">
        <f t="shared" si="0"/>
        <v>neurčeno</v>
      </c>
      <c r="H47" s="74" t="e">
        <f>'46'!D28</f>
        <v>#VALUE!</v>
      </c>
      <c r="I47" s="75" t="e">
        <f>'46'!D29</f>
        <v>#VALUE!</v>
      </c>
      <c r="J47" s="41"/>
      <c r="K47" s="43" t="str">
        <f t="shared" si="5"/>
        <v xml:space="preserve"> </v>
      </c>
      <c r="L47" s="43" t="str">
        <f t="shared" si="6"/>
        <v xml:space="preserve"> </v>
      </c>
      <c r="M47" s="43" t="str">
        <f t="shared" si="7"/>
        <v xml:space="preserve"> </v>
      </c>
      <c r="N47" s="43" t="str">
        <f t="shared" si="8"/>
        <v xml:space="preserve"> </v>
      </c>
      <c r="O47" s="41"/>
    </row>
    <row r="48" spans="1:15" x14ac:dyDescent="0.3">
      <c r="A48" s="70">
        <f>Startovka!A48</f>
        <v>0</v>
      </c>
      <c r="B48" s="70">
        <f>Startovka!B48</f>
        <v>0</v>
      </c>
      <c r="C48" s="70">
        <f>Startovka!C48</f>
        <v>0</v>
      </c>
      <c r="D48" s="70">
        <f>Startovka!D48</f>
        <v>0</v>
      </c>
      <c r="E48" s="70">
        <f>Startovka!E48</f>
        <v>0</v>
      </c>
      <c r="F48" s="70" t="str">
        <f>Startovka!I3</f>
        <v>zkoušky Obedience po NBBC CUP , Metylovice Fotbalové hřiště</v>
      </c>
      <c r="G48" s="71" t="str">
        <f t="shared" si="0"/>
        <v>neurčeno</v>
      </c>
      <c r="H48" s="72" t="e">
        <f>'47'!D28</f>
        <v>#VALUE!</v>
      </c>
      <c r="I48" s="75" t="e">
        <f>'47'!D29</f>
        <v>#VALUE!</v>
      </c>
      <c r="J48" s="41"/>
      <c r="K48" s="43" t="str">
        <f t="shared" si="5"/>
        <v xml:space="preserve"> </v>
      </c>
      <c r="L48" s="43" t="str">
        <f t="shared" si="6"/>
        <v xml:space="preserve"> </v>
      </c>
      <c r="M48" s="43" t="str">
        <f t="shared" si="7"/>
        <v xml:space="preserve"> </v>
      </c>
      <c r="N48" s="43" t="str">
        <f t="shared" si="8"/>
        <v xml:space="preserve"> </v>
      </c>
      <c r="O48" s="41"/>
    </row>
    <row r="49" spans="1:15" x14ac:dyDescent="0.3">
      <c r="A49" s="70">
        <f>Startovka!A49</f>
        <v>0</v>
      </c>
      <c r="B49" s="70">
        <f>Startovka!B49</f>
        <v>0</v>
      </c>
      <c r="C49" s="70">
        <f>Startovka!C49</f>
        <v>0</v>
      </c>
      <c r="D49" s="70">
        <f>Startovka!D49</f>
        <v>0</v>
      </c>
      <c r="E49" s="70">
        <f>Startovka!E49</f>
        <v>0</v>
      </c>
      <c r="F49" s="70" t="str">
        <f>Startovka!I3</f>
        <v>zkoušky Obedience po NBBC CUP , Metylovice Fotbalové hřiště</v>
      </c>
      <c r="G49" s="70" t="str">
        <f t="shared" si="0"/>
        <v>neurčeno</v>
      </c>
      <c r="H49" s="74" t="e">
        <f>'48'!D28</f>
        <v>#VALUE!</v>
      </c>
      <c r="I49" s="75" t="e">
        <f>'48'!D29</f>
        <v>#VALUE!</v>
      </c>
      <c r="J49" s="41"/>
      <c r="K49" s="43" t="str">
        <f t="shared" si="5"/>
        <v xml:space="preserve"> </v>
      </c>
      <c r="L49" s="43" t="str">
        <f t="shared" si="6"/>
        <v xml:space="preserve"> </v>
      </c>
      <c r="M49" s="43" t="str">
        <f t="shared" si="7"/>
        <v xml:space="preserve"> </v>
      </c>
      <c r="N49" s="43" t="str">
        <f t="shared" si="8"/>
        <v xml:space="preserve"> </v>
      </c>
      <c r="O49" s="41"/>
    </row>
    <row r="50" spans="1:15" x14ac:dyDescent="0.3">
      <c r="A50" s="70">
        <f>Startovka!A50</f>
        <v>0</v>
      </c>
      <c r="B50" s="70">
        <f>Startovka!B50</f>
        <v>0</v>
      </c>
      <c r="C50" s="70">
        <f>Startovka!C50</f>
        <v>0</v>
      </c>
      <c r="D50" s="70">
        <f>Startovka!D50</f>
        <v>0</v>
      </c>
      <c r="E50" s="70">
        <f>Startovka!E50</f>
        <v>0</v>
      </c>
      <c r="F50" s="70" t="str">
        <f>Startovka!I3</f>
        <v>zkoušky Obedience po NBBC CUP , Metylovice Fotbalové hřiště</v>
      </c>
      <c r="G50" s="71" t="str">
        <f t="shared" si="0"/>
        <v>neurčeno</v>
      </c>
      <c r="H50" s="72" t="e">
        <f>'49'!D28</f>
        <v>#VALUE!</v>
      </c>
      <c r="I50" s="75" t="e">
        <f>'49'!D29</f>
        <v>#VALUE!</v>
      </c>
      <c r="J50" s="41"/>
      <c r="K50" s="43" t="str">
        <f t="shared" si="5"/>
        <v xml:space="preserve"> </v>
      </c>
      <c r="L50" s="43" t="str">
        <f t="shared" si="6"/>
        <v xml:space="preserve"> </v>
      </c>
      <c r="M50" s="43" t="str">
        <f t="shared" si="7"/>
        <v xml:space="preserve"> </v>
      </c>
      <c r="N50" s="43" t="str">
        <f t="shared" si="8"/>
        <v xml:space="preserve"> </v>
      </c>
      <c r="O50" s="41"/>
    </row>
    <row r="51" spans="1:15" x14ac:dyDescent="0.3">
      <c r="A51" s="70">
        <f>Startovka!A51</f>
        <v>0</v>
      </c>
      <c r="B51" s="70">
        <f>Startovka!B51</f>
        <v>0</v>
      </c>
      <c r="C51" s="70">
        <f>Startovka!C51</f>
        <v>0</v>
      </c>
      <c r="D51" s="70">
        <f>Startovka!D51</f>
        <v>0</v>
      </c>
      <c r="E51" s="70">
        <f>Startovka!E51</f>
        <v>0</v>
      </c>
      <c r="F51" s="70" t="str">
        <f>Startovka!I3</f>
        <v>zkoušky Obedience po NBBC CUP , Metylovice Fotbalové hřiště</v>
      </c>
      <c r="G51" s="70" t="str">
        <f t="shared" si="0"/>
        <v>neurčeno</v>
      </c>
      <c r="H51" s="74" t="e">
        <f>'50'!D28</f>
        <v>#VALUE!</v>
      </c>
      <c r="I51" s="75" t="e">
        <f>'50'!D29</f>
        <v>#VALUE!</v>
      </c>
      <c r="J51" s="41"/>
      <c r="K51" s="43" t="str">
        <f t="shared" si="5"/>
        <v xml:space="preserve"> </v>
      </c>
      <c r="L51" s="43" t="str">
        <f t="shared" si="6"/>
        <v xml:space="preserve"> </v>
      </c>
      <c r="M51" s="43" t="str">
        <f t="shared" si="7"/>
        <v xml:space="preserve"> </v>
      </c>
      <c r="N51" s="43" t="str">
        <f t="shared" si="8"/>
        <v xml:space="preserve"> </v>
      </c>
      <c r="O51" s="41"/>
    </row>
  </sheetData>
  <sortState ref="A2:I51">
    <sortCondition descending="1" ref="A2"/>
  </sortState>
  <conditionalFormatting sqref="A2:I51">
    <cfRule type="expression" dxfId="3" priority="3" stopIfTrue="1">
      <formula>$E2:$E52="OB1"</formula>
    </cfRule>
  </conditionalFormatting>
  <conditionalFormatting sqref="A2:I51">
    <cfRule type="expression" dxfId="2" priority="2" stopIfTrue="1">
      <formula>$E2:$E52="OB2"</formula>
    </cfRule>
  </conditionalFormatting>
  <conditionalFormatting sqref="A2:I51">
    <cfRule type="expression" dxfId="1" priority="1" stopIfTrue="1">
      <formula>$E2:$E52="OB3"</formula>
    </cfRule>
  </conditionalFormatting>
  <conditionalFormatting sqref="A2:I51">
    <cfRule type="expression" dxfId="0" priority="4" stopIfTrue="1">
      <formula>$E2:$E52="OB-Z"</formula>
    </cfRule>
  </conditionalFormatting>
  <pageMargins left="0.70000000000000007" right="0.70000000000000007" top="1.181102362204725" bottom="1.181102362204725" header="0.78740157480314998" footer="0.78740157480314998"/>
  <pageSetup paperSize="9" fitToWidth="0" fitToHeight="0" orientation="portrait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yUvXmE7J/4oHDZC2Wu/tqBRAKbbT7hNJBCUbuGi3JpvXnnibTE8STudjZACYQAvJjJ3QS2BLCDzHTzn8I5oKVg==" saltValue="Tbb59r/7IPFRFe9hrkIpk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Startovka!B29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Startovka!C29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Startovka!D29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Startovka!E29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Výsledky!G29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JYpnpOr0wZWaXxQ0iIXKo/MkMcXi3i+RT+ox2fc2AZUvNj+w4caNdlNCCMZq+ywZha6M6Qjl7Ou2xmA/UbmrBw==" saltValue="eWNDoG1nMIbZL6LT8mUX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rfCZrWtqexTU2G2eklkkcowxjQIxpc2mcOzz1tkhx5MM7MU/9E5aUFgV/1JvnVnB6emBTkA9EtrAx18pObcNQ==" saltValue="08gIBjkT1QsBNaiBWif2l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sZmujUNGWk26YhYF+SOOAq6QwkEFZSfP053zMRDzv7A6zzjm9exqaWsUrZnd1rI6aWmgCS0FQheQzWNjQhastA==" saltValue="qlx2frkGHHJSRnzDVagN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1tMYWczK15sSz1WgLfwiD3NXZ/UcrFwCfJGI+EFM95DJfkvgnwl9daCgOzMvmadr6Q0odWJId/fi7G3A9LsUg==" saltValue="M0VDglLEnSzjWxNjmT3i+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kqWdswOPVmXs0gYS9Er7t86jQ7gHFt9bbgrw89hWDo/ZBC3bGYaLuOXuLhE1e7DLbMcjRPVomOAJLl0CzjpGA==" saltValue="XzYxFHpxmUSCoDuZH6Xxu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46rPF8/qPYkw6KKSycnYkw2nibuXkdSLTgq1uuMpoDuoYrteNmRvVdMVT5hMBNDXmfR9Jm9+EijQcHlr689p4g==" saltValue="TbmJzgywmd6QQ+v8rOqyy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5xvCSB1GTlfOVQ9kgHlTCVQ4DzpAZjxjVoZmEs3oxPM/5SxUfEeWGie2n1tmCnnxF3J2YMkncyZ2R4nYev5xg==" saltValue="+EtWg6iNIEx7Vx/XltOmo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VkwDQN5/MigLSLMK8ebwd9UfFmiCGtAWkW4KdmnefBNF13eoIncrdYSq1fZYtUbeeC7s503eKYonKplcygKJ5g==" saltValue="AzNjKnx5fW7RI54lTarBb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KD37JGX1Wjn4Rc/f56F/0tRvwFbTmVmyrO7USmtQQdpp0kZyLAzHguzEVq5Fc1f4kRdmMciqH3i0+nalWSL9qw==" saltValue="6S+KRDkRP7QaEUFJ/536S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7" workbookViewId="0">
      <selection activeCell="D24" sqref="D2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 xml:space="preserve">Kristýna Barošová 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Monika Javorová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Startovka!B2</f>
        <v>Hana Leisser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Startovka!C2</f>
        <v>FinMitty BicFrey Ex Family Geluzee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Startovka!D2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Startovka!A2</f>
        <v>1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Startovka!E2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Výsledky!G2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Kristýna Barošová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10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40</v>
      </c>
      <c r="H22" s="64">
        <f t="shared" si="0"/>
        <v>40</v>
      </c>
      <c r="I22" s="64">
        <f t="shared" si="1"/>
        <v>20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28</v>
      </c>
      <c r="H24" s="64">
        <f t="shared" si="0"/>
        <v>28</v>
      </c>
      <c r="I24" s="64">
        <f t="shared" si="1"/>
        <v>14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255</v>
      </c>
      <c r="E28" s="101"/>
      <c r="F28" s="101"/>
      <c r="G28" s="101"/>
      <c r="H28" s="64">
        <f>SUM(G18:G27)</f>
        <v>255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qfDvRaXL7qYpLavdeyG62rKGR1r+ODiQIB06ml11axPm3r9MJOfWVSl3bpJjMRqNaTIJel81rJDith0DDHeOUw==" saltValue="dFGe5gx8Zh2pl0+7iFrVp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4294967295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g2Xkywp6puP5GLInTJmvaOPxXNCUB6dYpIqkzml1HgMghJspjgajljQNXsx55I1BIw09kx49Y79Y4d43yMMtSQ==" saltValue="KHZP1VBSn4j6KEFBleKZO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Startovka!B39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Startovka!C39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Startovka!D39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Startovka!E39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Výsledky!G39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pNLF8sL1YXIBDqsNGrm7wy6SuyOryjW+xHMnIgEofdtzgACE2QXE8KBTmJdaEUl4FYboSmItoaJazJFSDhaYqg==" saltValue="zp9bIxoCnHa5d2WUyfQsr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CGJMhiVhkk81R14dTGJ1u7HmpWYYRzj7sp1MlrWBq0PKpR7m+L/ZOKOJH5HKHecL8v0dhJCLo+Gtna2fmVRxEg==" saltValue="y6jLaw4AhoHVK5M8PI/sY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1bbanmBsZn8rJWKE+bVbKz1wI4yUKYaD4su5PTS68GbD6WUi7RpbgjJ3/hWmeGSkY8oYHBCBzC7XAT3TaES2uA==" saltValue="xHBmfgGmvZ+xD+c/Kc2u0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Startovka!B42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Startovka!C42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Startovka!D42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Startovka!A42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Startovka!E42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Výsledky!G42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rzwTTFe/Sa8S5wqAmBYwV7XM3QjK3Oybs7EjHZ8S12HV8eEDYr2PMAr/tBVuH8Rtjwbxc9yUkeEsVm2HmBberQ==" saltValue="z0XVy0bIhJw70l6DEMH5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Startovka!B43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Startovka!C43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Startovka!D43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Startovka!A43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Startovka!E43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Výsledky!G43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hJylVSqyvCu4iK2atgEzH+QKWQJeqSKVVovwJSWptNe4QSdbVMzKItKZ0m96SeAYzTy6hSF5zn6+qZCdRfrYMQ==" saltValue="zR/X9tGR8fti9N11041n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Startovka!B44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Startovka!C44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Startovka!D44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Startovka!A44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Startovka!E44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Výsledky!G44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o/v759yTjcDhTqmWmPgXyIRRFZ8E1tvhQIGCVVmv2TuLmKlAvwUdDwy9Tzq17wd4rbSEXKiYL6iUc+1w4gsNw==" saltValue="zQfUbps1p2UsFQUWNQNSh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Startovka!B45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Startovka!C45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Startovka!D45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Startovka!A45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Startovka!E45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Výsledky!G45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9SVKl9sI1Oo1Ph91V6Eue7pzTIa3wAq/AlYfTKM25xI/Wou2S9i3JWrp29lZ9Foz0LNi7e64iK3VeuxhwEWMHQ==" saltValue="iM36K865ArhqKD1haSqF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Startovka!B46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Startovka!C46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Startovka!D46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Startovka!A46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Startovka!E46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Výsledky!G46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N4Jaa4uoNL4+4jAE7mz6UayjqSNgWy6Iettzx6S3Arm00Ivm08LyQgsynyQTvB1zQpZUs3T/ejwQfUFn3ULHw==" saltValue="l0NL8FRLQVct97yIYvIqj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Startovka!B47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Startovka!C47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Startovka!D47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Startovka!A47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Startovka!E47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Výsledky!G47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7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22qnz3HSW+g7cvy7CuXwqkZxS2/gE2BCiuP7CqwEbXEukUomoJYw4ekf1kqiiHcwbLuBRwOWKkTtT1WdH5ducA==" saltValue="RbWo0HTS8rRJ1NQM/7tMc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9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 xml:space="preserve">Kristýna Barošová 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Monika Javorová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Startovka!B3</f>
        <v xml:space="preserve">Martina Janečková 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Startovka!C3</f>
        <v>Afrodita Zase v posteli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Startovka!D3</f>
        <v>ČSP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Startovka!A3</f>
        <v>2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Startovka!E3</f>
        <v>OB1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Výsledky!G3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Kristýna Barošová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 a aport činky</v>
      </c>
      <c r="D19" s="66">
        <v>9</v>
      </c>
      <c r="E19" s="61"/>
      <c r="F19" s="62">
        <f>IF(C13="OB-Z",Cviky!C4,IF(C13="OB1",Cviky!G4,IF(C13="OB2",Cviky!K4,IF(C13="OB3",Cviky!O4," "))))</f>
        <v>4</v>
      </c>
      <c r="G19" s="63">
        <f>IF(E17="není",H19,I19)</f>
        <v>36</v>
      </c>
      <c r="H19" s="64">
        <f t="shared" si="0"/>
        <v>36</v>
      </c>
      <c r="I19" s="64">
        <f t="shared" si="1"/>
        <v>18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za pochodu</v>
      </c>
      <c r="D21" s="66">
        <v>9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27</v>
      </c>
      <c r="H21" s="64">
        <f t="shared" si="0"/>
        <v>27</v>
      </c>
      <c r="I21" s="64">
        <f t="shared" si="1"/>
        <v>13.5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skupiny kuželů/barelu a zpět</v>
      </c>
      <c r="D22" s="66">
        <v>7.5</v>
      </c>
      <c r="E22" s="61"/>
      <c r="F22" s="62">
        <f>IF(C13="OB-Z",Cviky!C7,IF(C13="OB1",Cviky!G7,IF(C13="OB2",Cviky!K7,IF(C13="OB3",Cviky!O7," "))))</f>
        <v>4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8</v>
      </c>
      <c r="E24" s="61"/>
      <c r="F24" s="62">
        <f>IF(C13="OB-Z",Cviky!C9,IF(C13="OB1",Cviky!G9,IF(C13="OB2",Cviky!K9,IF(C13="OB3",Cviky!O9," "))))</f>
        <v>4</v>
      </c>
      <c r="G24" s="63">
        <f>IF(E17="není",H24,I24)</f>
        <v>32</v>
      </c>
      <c r="H24" s="64">
        <f t="shared" si="0"/>
        <v>32</v>
      </c>
      <c r="I24" s="64">
        <f t="shared" si="1"/>
        <v>16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Vyslání do čtverce a položení</v>
      </c>
      <c r="D25" s="66">
        <v>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0</v>
      </c>
      <c r="H25" s="64">
        <f t="shared" si="0"/>
        <v>0</v>
      </c>
      <c r="I25" s="64">
        <f t="shared" si="1"/>
        <v>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Celkový dojem</v>
      </c>
      <c r="D26" s="66">
        <v>10</v>
      </c>
      <c r="E26" s="61"/>
      <c r="F26" s="62">
        <f>IF(C13="OB-Z",Cviky!C11,IF(C13="OB1",Cviky!G11,IF(C13="OB2",Cviky!K11,IF(C13="OB3",Cviky!O11," "))))</f>
        <v>2</v>
      </c>
      <c r="G26" s="63">
        <f>IF(E17="není",H26,I26)</f>
        <v>20</v>
      </c>
      <c r="H26" s="64">
        <f t="shared" si="0"/>
        <v>20</v>
      </c>
      <c r="I26" s="64">
        <f t="shared" si="1"/>
        <v>10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>
        <f>IF(C13="OB-Z",Cviky!C12,IF(C13="OB1",Cviky!G12,IF(C13="OB2",Cviky!K12,IF(C13="OB3",Cviky!O12," "))))</f>
        <v>0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213</v>
      </c>
      <c r="E28" s="101"/>
      <c r="F28" s="101"/>
      <c r="G28" s="101"/>
      <c r="H28" s="64">
        <f>SUM(G18:G27)</f>
        <v>213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6m8LRbNxGfSth43GOqYYKZDsri88V5tlZPlhw7ku//DcnOdNNKD2wNFwtfpFg010U+BWNJQVFLTcw4YfjYLKHA==" saltValue="V0Qs65ePC+uS/Jr1mLdoQQ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Startovka!B48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Startovka!C48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Startovka!D48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Startovka!A48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Startovka!E48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Výsledky!G48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+HtDotcK75LFSrVKXgotgn32OfQA9DYREGWHO3E/fyYDDv0e/yLKzmhr3yotdFID+NBovAfLky9Lb6/cyCSK8w==" saltValue="h71fWNbp/M36nbYIVJorG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Startovka!B49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Startovka!C49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Startovka!D49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Startovka!A49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Startovka!E49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Výsledky!G49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FrnmXKpMWkTpxvUkxnHmf4HafNYHpiPZi5Cd9QrRCalNiIEG5RB0/+jutP1r/VfpaF6P9jo9JdoDqy3H5NJ10A==" saltValue="IGJv+4LfBfBzFpat/s1kq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Startovka!B50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Startovka!C50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Startovka!D50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Startovka!A50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Startovka!E50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Výsledky!G50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L3gBZCr0sLzhF6Y8Dzbcz/xmSPXq1w5cDi8ncwYbMGy6P3ns2HRyko41pkQ3VRdQHD3x/kHtGK1CTw1U3ncXLw==" saltValue="UHJje+NuYUPCEJjmzQQAF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workbookViewId="0">
      <selection activeCell="C7" sqref="C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b">
        <f>D17</f>
        <v>0</v>
      </c>
      <c r="D6" s="94" t="b">
        <f>IF(E17="není"," ",E17)</f>
        <v>0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b">
        <f>IF(C13="OB-Z",Startovka!I8,IF(C13="OB1",Startovka!I12,IF(C13="OB2",Startovka!I16,IF(C13="OB3",Startovka!I20))))</f>
        <v>0</v>
      </c>
      <c r="D7" s="94" t="b">
        <f>IF(E17="není"," ",IF(C13="OB-Z",Startovka!K8,IF(C13="OB1",Startovka!K12,IF(C13="OB2",Startovka!K16,IF(C13="OB3",Startovka!K20)))))</f>
        <v>0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>
        <f>Startovka!B51</f>
        <v>0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>
        <f>Startovka!C51</f>
        <v>0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>
        <f>Startovka!D51</f>
        <v>0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Startovka!A51</f>
        <v>0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>
        <f>Startovka!E51</f>
        <v>0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 t="str">
        <f>Výsledky!G51</f>
        <v>neurčeno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25.5" customHeight="1" x14ac:dyDescent="0.3">
      <c r="A17" s="50"/>
      <c r="B17" s="55"/>
      <c r="C17" s="55"/>
      <c r="D17" s="56" t="b">
        <f>IF(C13="OB-Z",Startovka!I7,IF(C13="OB1",Startovka!I11,IF(C13="OB2",Startovka!I15,IF(C13="OB3",Startovka!I19))))</f>
        <v>0</v>
      </c>
      <c r="E17" s="56" t="b">
        <f>IF(C13="OB-Z",Startovka!K7,IF(C13="OB1",Startovka!K11,IF(C13="OB2",Startovka!K15,IF(C13="OB3",Startovka!K19))))</f>
        <v>0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 xml:space="preserve"> </v>
      </c>
      <c r="D18" s="60"/>
      <c r="E18" s="61"/>
      <c r="F18" s="62" t="str">
        <f>IF(C13="OB-Z",Cviky!C3,IF(C13="OB1",Cviky!G3,IF(C13="OB2",Cviky!K3,IF(C13="OB3",Cviky!O3," "))))</f>
        <v xml:space="preserve"> </v>
      </c>
      <c r="G18" s="63" t="e">
        <f>IF(E17="není",H18,I18)</f>
        <v>#VALUE!</v>
      </c>
      <c r="H18" s="64" t="e">
        <f t="shared" ref="H18:H27" si="0">SUM(D18*F18)</f>
        <v>#VALUE!</v>
      </c>
      <c r="I18" s="64" t="e">
        <f t="shared" ref="I18:I27" si="1">SUM(((D18+E18)*F18)/2)</f>
        <v>#VALUE!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 xml:space="preserve"> </v>
      </c>
      <c r="D19" s="66"/>
      <c r="E19" s="61"/>
      <c r="F19" s="62" t="str">
        <f>IF(C13="OB-Z",Cviky!C4,IF(C13="OB1",Cviky!G4,IF(C13="OB2",Cviky!K4,IF(C13="OB3",Cviky!O4," "))))</f>
        <v xml:space="preserve"> </v>
      </c>
      <c r="G19" s="63" t="e">
        <f>IF(E17="není",H19,I19)</f>
        <v>#VALUE!</v>
      </c>
      <c r="H19" s="64" t="e">
        <f t="shared" si="0"/>
        <v>#VALUE!</v>
      </c>
      <c r="I19" s="64" t="e">
        <f t="shared" si="1"/>
        <v>#VALUE!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 xml:space="preserve"> </v>
      </c>
      <c r="D20" s="66"/>
      <c r="E20" s="61"/>
      <c r="F20" s="62" t="str">
        <f>IF(C13="OB-Z",Cviky!C5,IF(C13="OB1",Cviky!G5,IF(C13="OB2",Cviky!K5,IF(C13="OB3",Cviky!O5," "))))</f>
        <v xml:space="preserve"> </v>
      </c>
      <c r="G20" s="63" t="e">
        <f>IF(E17="není",H20,I20)</f>
        <v>#VALUE!</v>
      </c>
      <c r="H20" s="64" t="e">
        <f t="shared" si="0"/>
        <v>#VALUE!</v>
      </c>
      <c r="I20" s="64" t="e">
        <f t="shared" si="1"/>
        <v>#VALUE!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 xml:space="preserve"> </v>
      </c>
      <c r="D21" s="66"/>
      <c r="E21" s="61"/>
      <c r="F21" s="62" t="str">
        <f>IF(C13="OB-Z",Cviky!C6,IF(C13="OB1",Cviky!G6,IF(C13="OB2",Cviky!K6,IF(C13="OB3",Cviky!O6," "))))</f>
        <v xml:space="preserve"> </v>
      </c>
      <c r="G21" s="63" t="e">
        <f>IF(E17="není",H21,I21)</f>
        <v>#VALUE!</v>
      </c>
      <c r="H21" s="64" t="e">
        <f t="shared" si="0"/>
        <v>#VALUE!</v>
      </c>
      <c r="I21" s="64" t="e">
        <f t="shared" si="1"/>
        <v>#VALUE!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 xml:space="preserve"> </v>
      </c>
      <c r="D22" s="66"/>
      <c r="E22" s="61"/>
      <c r="F22" s="62" t="str">
        <f>IF(C13="OB-Z",Cviky!C7,IF(C13="OB1",Cviky!G7,IF(C13="OB2",Cviky!K7,IF(C13="OB3",Cviky!O7," "))))</f>
        <v xml:space="preserve"> </v>
      </c>
      <c r="G22" s="63" t="e">
        <f>IF(E17="není",H22,I22)</f>
        <v>#VALUE!</v>
      </c>
      <c r="H22" s="64" t="e">
        <f t="shared" si="0"/>
        <v>#VALUE!</v>
      </c>
      <c r="I22" s="64" t="e">
        <f t="shared" si="1"/>
        <v>#VALUE!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 xml:space="preserve"> </v>
      </c>
      <c r="D23" s="66"/>
      <c r="E23" s="61"/>
      <c r="F23" s="62" t="str">
        <f>IF(C13="OB-Z",Cviky!C8,IF(C13="OB1",Cviky!G8,IF(C13="OB2",Cviky!K8,IF(C13="OB3",Cviky!O8," "))))</f>
        <v xml:space="preserve"> </v>
      </c>
      <c r="G23" s="63" t="e">
        <f>IF(E17="není",H23,I23)</f>
        <v>#VALUE!</v>
      </c>
      <c r="H23" s="64" t="e">
        <f t="shared" si="0"/>
        <v>#VALUE!</v>
      </c>
      <c r="I23" s="64" t="e">
        <f t="shared" si="1"/>
        <v>#VALUE!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 xml:space="preserve"> </v>
      </c>
      <c r="D24" s="66"/>
      <c r="E24" s="61"/>
      <c r="F24" s="62" t="str">
        <f>IF(C13="OB-Z",Cviky!C9,IF(C13="OB1",Cviky!G9,IF(C13="OB2",Cviky!K9,IF(C13="OB3",Cviky!O9," "))))</f>
        <v xml:space="preserve"> </v>
      </c>
      <c r="G24" s="63" t="e">
        <f>IF(E17="není",H24,I24)</f>
        <v>#VALUE!</v>
      </c>
      <c r="H24" s="64" t="e">
        <f t="shared" si="0"/>
        <v>#VALUE!</v>
      </c>
      <c r="I24" s="64" t="e">
        <f t="shared" si="1"/>
        <v>#VALUE!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 xml:space="preserve"> </v>
      </c>
      <c r="D25" s="66"/>
      <c r="E25" s="61"/>
      <c r="F25" s="62" t="str">
        <f>IF(C13="OB-Z",Cviky!C10,IF(C13="OB1",Cviky!G10,IF(C13="OB2",Cviky!K10,IF(C13="OB3",Cviky!O10," "))))</f>
        <v xml:space="preserve"> </v>
      </c>
      <c r="G25" s="63" t="e">
        <f>IF(E17="není",H25,I25)</f>
        <v>#VALUE!</v>
      </c>
      <c r="H25" s="64" t="e">
        <f t="shared" si="0"/>
        <v>#VALUE!</v>
      </c>
      <c r="I25" s="64" t="e">
        <f t="shared" si="1"/>
        <v>#VALUE!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 xml:space="preserve"> </v>
      </c>
      <c r="D26" s="66"/>
      <c r="E26" s="61"/>
      <c r="F26" s="62" t="str">
        <f>IF(C13="OB-Z",Cviky!C11,IF(C13="OB1",Cviky!G11,IF(C13="OB2",Cviky!K11,IF(C13="OB3",Cviky!O11," "))))</f>
        <v xml:space="preserve"> </v>
      </c>
      <c r="G26" s="63" t="e">
        <f>IF(E17="není",H26,I26)</f>
        <v>#VALUE!</v>
      </c>
      <c r="H26" s="64" t="e">
        <f t="shared" si="0"/>
        <v>#VALUE!</v>
      </c>
      <c r="I26" s="64" t="e">
        <f t="shared" si="1"/>
        <v>#VALUE!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 xml:space="preserve"> </v>
      </c>
      <c r="D27" s="66"/>
      <c r="E27" s="61"/>
      <c r="F27" s="62" t="str">
        <f>IF(C13="OB-Z",Cviky!C12,IF(C13="OB1",Cviky!G12,IF(C13="OB2",Cviky!K12,IF(C13="OB3",Cviky!O12," "))))</f>
        <v xml:space="preserve"> </v>
      </c>
      <c r="G27" s="63" t="e">
        <f>IF(E17="není",H27,I27)</f>
        <v>#VALUE!</v>
      </c>
      <c r="H27" s="64" t="e">
        <f t="shared" si="0"/>
        <v>#VALUE!</v>
      </c>
      <c r="I27" s="64" t="e">
        <f t="shared" si="1"/>
        <v>#VALUE!</v>
      </c>
    </row>
    <row r="28" spans="1:9" ht="15.6" x14ac:dyDescent="0.3">
      <c r="A28" s="50"/>
      <c r="B28" s="98" t="s">
        <v>67</v>
      </c>
      <c r="C28" s="98"/>
      <c r="D28" s="101" t="e">
        <f>IF(G13="ano","0",IF(G14="ano",H28-20,SUM(G18:G27)))</f>
        <v>#VALUE!</v>
      </c>
      <c r="E28" s="101"/>
      <c r="F28" s="101"/>
      <c r="G28" s="101"/>
      <c r="H28" s="64" t="e">
        <f>SUM(G18:G27)</f>
        <v>#VALUE!</v>
      </c>
      <c r="I28" s="64"/>
    </row>
    <row r="29" spans="1:9" ht="15.6" x14ac:dyDescent="0.3">
      <c r="A29" s="50"/>
      <c r="B29" s="98" t="s">
        <v>68</v>
      </c>
      <c r="C29" s="98"/>
      <c r="D29" s="99" t="e">
        <f>IF(G13="ano","Diskvalifikace",IF(Startovka!F2="N","Nenastoupil",IF(D28&gt;=256,"Výborně",IF(D28&gt;=224,"Velmi dobře",IF(D28&gt;=192,"Dobře",IF(D28&lt;=191.9,"Nehodnocen"," "))))))</f>
        <v>#VALUE!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iq5dRd4029trECzBf+sxZOAjelSwD3fGWRJXH3mi5tDbLFCUe6sV9p9JK+jIP918TRuHv0tC2/kRbwDW8KESQ==" saltValue="JPx6d8WHHf2MPnLDJTlCQg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0" scale="75" fitToWidth="0" fitToHeight="0" orientation="landscape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8" workbookViewId="0">
      <selection activeCell="C14" sqref="C14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 xml:space="preserve">Kristýna Barošová 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Monika Javorová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Startovka!B4</f>
        <v>Eva Pluháčková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Startovka!C4</f>
        <v>Fun Factory Dark Lavondyss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Startovka!D4</f>
        <v>LR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Startovka!A4</f>
        <v>3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Startovka!E4</f>
        <v>OB-Z</v>
      </c>
      <c r="D13" s="100" t="s">
        <v>64</v>
      </c>
      <c r="E13" s="100"/>
      <c r="F13" s="100"/>
      <c r="G13" s="51" t="s">
        <v>102</v>
      </c>
    </row>
    <row r="14" spans="1:11" ht="20.100000000000001" customHeight="1" x14ac:dyDescent="0.3">
      <c r="A14" s="95" t="s">
        <v>65</v>
      </c>
      <c r="B14" s="95"/>
      <c r="C14" s="48" t="e">
        <f>Výsledky!G4</f>
        <v>#N/A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Kristýna Barošová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9.5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28.5</v>
      </c>
      <c r="H18" s="64">
        <f t="shared" ref="H18:H27" si="0">SUM(D18*F18)</f>
        <v>28.5</v>
      </c>
      <c r="I18" s="64">
        <f t="shared" ref="I18:I27" si="1">SUM(((D18+E18)*F18)/2)</f>
        <v>14.25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8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32</v>
      </c>
      <c r="H20" s="64">
        <f t="shared" si="0"/>
        <v>32</v>
      </c>
      <c r="I20" s="64">
        <f t="shared" si="1"/>
        <v>16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do lehu nebo do sedu za chůze</v>
      </c>
      <c r="D21" s="66">
        <v>0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0</v>
      </c>
      <c r="H21" s="64">
        <f t="shared" si="0"/>
        <v>0</v>
      </c>
      <c r="I21" s="64">
        <f t="shared" si="1"/>
        <v>0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>
        <v>9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27</v>
      </c>
      <c r="H22" s="64">
        <f t="shared" si="0"/>
        <v>27</v>
      </c>
      <c r="I22" s="64">
        <f t="shared" si="1"/>
        <v>13.5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6.5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26</v>
      </c>
      <c r="H23" s="64">
        <f t="shared" si="0"/>
        <v>26</v>
      </c>
      <c r="I23" s="64">
        <f t="shared" si="1"/>
        <v>13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6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18</v>
      </c>
      <c r="H24" s="64">
        <f t="shared" si="0"/>
        <v>18</v>
      </c>
      <c r="I24" s="64">
        <f t="shared" si="1"/>
        <v>9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10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40</v>
      </c>
      <c r="H25" s="64">
        <f t="shared" si="0"/>
        <v>40</v>
      </c>
      <c r="I25" s="64">
        <f t="shared" si="1"/>
        <v>20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0</v>
      </c>
      <c r="H26" s="64">
        <f t="shared" si="0"/>
        <v>0</v>
      </c>
      <c r="I26" s="64">
        <f t="shared" si="1"/>
        <v>0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0</v>
      </c>
      <c r="H27" s="64">
        <f t="shared" si="0"/>
        <v>0</v>
      </c>
      <c r="I27" s="64">
        <f t="shared" si="1"/>
        <v>0</v>
      </c>
    </row>
    <row r="28" spans="1:9" ht="15.6" x14ac:dyDescent="0.3">
      <c r="A28" s="50"/>
      <c r="B28" s="98" t="s">
        <v>67</v>
      </c>
      <c r="C28" s="98"/>
      <c r="D28" s="101" t="str">
        <f>IF(G13="ano","0",IF(G14="ano",H28-20,SUM(G18:G27)))</f>
        <v>0</v>
      </c>
      <c r="E28" s="101"/>
      <c r="F28" s="101"/>
      <c r="G28" s="101"/>
      <c r="H28" s="64">
        <f>SUM(G18:G27)</f>
        <v>201.5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Diskvalifikace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APTWiEIvK1RB86iudCfpormx4TLG4gTjhYkUvUeClDMv48CGPCMiKk0YakPvSldo5wJ8lmf8cyBKhFLvF2IN1Q==" saltValue="9v3jjPmgW5DTs+Smfesjww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9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 xml:space="preserve">Kristýna Barošová 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Monika Javorová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Startovka!B5</f>
        <v>David Janeček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Startovka!C5</f>
        <v>Arlet Klementajn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Startovka!D5</f>
        <v>ČSP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Startovka!A5</f>
        <v>4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Startovka!E5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Výsledky!G5</f>
        <v>3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Kristýna Barošová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0</v>
      </c>
      <c r="H18" s="64">
        <f t="shared" ref="H18:H27" si="0">SUM(D18*F18)</f>
        <v>0</v>
      </c>
      <c r="I18" s="64">
        <f t="shared" ref="I18:I27" si="1">SUM(((D18+E18)*F18)/2)</f>
        <v>0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8.5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34</v>
      </c>
      <c r="H20" s="64">
        <f t="shared" si="0"/>
        <v>34</v>
      </c>
      <c r="I20" s="64">
        <f t="shared" si="1"/>
        <v>17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do lehu nebo do sedu za chůze</v>
      </c>
      <c r="D21" s="66">
        <v>7.5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22.5</v>
      </c>
      <c r="H21" s="64">
        <f t="shared" si="0"/>
        <v>22.5</v>
      </c>
      <c r="I21" s="64">
        <f t="shared" si="1"/>
        <v>11.25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8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32</v>
      </c>
      <c r="H23" s="64">
        <f t="shared" si="0"/>
        <v>32</v>
      </c>
      <c r="I23" s="64">
        <f t="shared" si="1"/>
        <v>16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0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0</v>
      </c>
      <c r="H24" s="64">
        <f t="shared" si="0"/>
        <v>0</v>
      </c>
      <c r="I24" s="64">
        <f t="shared" si="1"/>
        <v>0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7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28</v>
      </c>
      <c r="H25" s="64">
        <f t="shared" si="0"/>
        <v>28</v>
      </c>
      <c r="I25" s="64">
        <f t="shared" si="1"/>
        <v>14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18</v>
      </c>
      <c r="H27" s="64">
        <f t="shared" si="0"/>
        <v>18</v>
      </c>
      <c r="I27" s="64">
        <f t="shared" si="1"/>
        <v>9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224.5</v>
      </c>
      <c r="E28" s="101"/>
      <c r="F28" s="101"/>
      <c r="G28" s="101"/>
      <c r="H28" s="64">
        <f>SUM(G18:G27)</f>
        <v>224.5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Velmi dobře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I1IArshsf28mK4gvbAhbtBG0Qo6/5H6Bte19fsV61glaVdRAvehDe34KpXTCnn2AH3hga5IV9Z5ByTFpONQm6Q==" saltValue="uKYk9MHjqfns7xLg+WiHg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7" workbookViewId="0">
      <selection activeCell="D28" sqref="D28:G28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 xml:space="preserve">Kristýna Barošová 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Monika Javorová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Startovka!B6</f>
        <v xml:space="preserve">Kateřina Honusová 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Startovka!C6</f>
        <v>Aida od Dubičného potoka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Startovka!D6</f>
        <v>ASS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Startovka!A6</f>
        <v>5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Startovka!E6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Výsledky!G6</f>
        <v>2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Kristýna Barošová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do lehu nebo do sedu za chůze</v>
      </c>
      <c r="D21" s="66">
        <v>6.5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19.5</v>
      </c>
      <c r="H21" s="64">
        <f t="shared" si="0"/>
        <v>19.5</v>
      </c>
      <c r="I21" s="64">
        <f t="shared" si="1"/>
        <v>9.75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20</v>
      </c>
      <c r="H23" s="64">
        <f t="shared" si="0"/>
        <v>20</v>
      </c>
      <c r="I23" s="64">
        <f t="shared" si="1"/>
        <v>10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7.5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22.5</v>
      </c>
      <c r="H24" s="64">
        <f t="shared" si="0"/>
        <v>22.5</v>
      </c>
      <c r="I24" s="64">
        <f t="shared" si="1"/>
        <v>11.25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9.5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38</v>
      </c>
      <c r="H25" s="64">
        <f t="shared" si="0"/>
        <v>38</v>
      </c>
      <c r="I25" s="64">
        <f t="shared" si="1"/>
        <v>19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8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24</v>
      </c>
      <c r="H26" s="64">
        <f t="shared" si="0"/>
        <v>24</v>
      </c>
      <c r="I26" s="64">
        <f t="shared" si="1"/>
        <v>12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9.5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19</v>
      </c>
      <c r="H27" s="64">
        <f t="shared" si="0"/>
        <v>19</v>
      </c>
      <c r="I27" s="64">
        <f t="shared" si="1"/>
        <v>9.5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269</v>
      </c>
      <c r="E28" s="101"/>
      <c r="F28" s="101"/>
      <c r="G28" s="101"/>
      <c r="H28" s="64">
        <f>SUM(G18:G27)</f>
        <v>269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xBClFOw017G4tJlsqiycqD69S0HIGrpfE1NC7sQi6GkPmdhe1V+W0NF6Usggegrm8ADqQoGMaSydWHgb9m8Ifg==" saltValue="pLMFQA2TSZdU659BXBska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6"/>
  <sheetViews>
    <sheetView topLeftCell="A7" workbookViewId="0">
      <selection activeCell="D27" sqref="D27"/>
    </sheetView>
  </sheetViews>
  <sheetFormatPr defaultRowHeight="14.4" x14ac:dyDescent="0.3"/>
  <cols>
    <col min="1" max="1" width="13.19921875" style="4" customWidth="1"/>
    <col min="2" max="2" width="6.69921875" style="4" customWidth="1"/>
    <col min="3" max="3" width="62.69921875" style="4" customWidth="1"/>
    <col min="4" max="5" width="14.59765625" style="4" customWidth="1"/>
    <col min="6" max="6" width="5.3984375" style="4" customWidth="1"/>
    <col min="7" max="7" width="16" style="4" customWidth="1"/>
    <col min="8" max="8" width="6.8984375" style="4" customWidth="1"/>
    <col min="9" max="9" width="7.69921875" style="4" customWidth="1"/>
    <col min="10" max="1025" width="8.09765625" style="4" customWidth="1"/>
    <col min="1026" max="1026" width="9" customWidth="1"/>
  </cols>
  <sheetData>
    <row r="1" spans="1:11" ht="21" x14ac:dyDescent="0.4">
      <c r="A1" s="90" t="s">
        <v>51</v>
      </c>
      <c r="B1" s="90"/>
      <c r="C1" s="90"/>
      <c r="D1" s="90"/>
      <c r="E1" s="90"/>
      <c r="F1" s="90"/>
      <c r="G1" s="90"/>
      <c r="H1" s="44"/>
    </row>
    <row r="2" spans="1:11" ht="129.75" customHeight="1" x14ac:dyDescent="0.4">
      <c r="A2" s="91"/>
      <c r="B2" s="91"/>
      <c r="C2" s="91"/>
      <c r="D2" s="91"/>
      <c r="E2" s="91"/>
      <c r="F2" s="91"/>
      <c r="G2" s="91"/>
      <c r="H2" s="44"/>
    </row>
    <row r="3" spans="1:11" ht="15.6" x14ac:dyDescent="0.3">
      <c r="A3" s="45" t="s">
        <v>52</v>
      </c>
      <c r="B3" s="45"/>
      <c r="C3" s="92" t="str">
        <f>Startovka!I2</f>
        <v xml:space="preserve">Kristýna Barošová </v>
      </c>
      <c r="D3" s="92"/>
      <c r="E3" s="92"/>
      <c r="F3" s="92"/>
      <c r="G3" s="92"/>
    </row>
    <row r="4" spans="1:11" ht="15.6" x14ac:dyDescent="0.3">
      <c r="A4" s="45" t="s">
        <v>53</v>
      </c>
      <c r="B4" s="45"/>
      <c r="C4" s="92" t="str">
        <f>Startovka!I3</f>
        <v>zkoušky Obedience po NBBC CUP , Metylovice Fotbalové hřiště</v>
      </c>
      <c r="D4" s="92"/>
      <c r="E4" s="92"/>
      <c r="F4" s="92"/>
      <c r="G4" s="92"/>
    </row>
    <row r="5" spans="1:11" ht="15.6" x14ac:dyDescent="0.3">
      <c r="A5" s="45" t="s">
        <v>54</v>
      </c>
      <c r="B5" s="45"/>
      <c r="C5" s="93">
        <f>Startovka!I4</f>
        <v>45185</v>
      </c>
      <c r="D5" s="93"/>
      <c r="E5" s="93"/>
      <c r="F5" s="93"/>
      <c r="G5" s="93"/>
      <c r="H5" s="46"/>
    </row>
    <row r="6" spans="1:11" ht="15.6" x14ac:dyDescent="0.3">
      <c r="A6" s="45" t="s">
        <v>55</v>
      </c>
      <c r="B6" s="45"/>
      <c r="C6" s="47" t="str">
        <f>D17</f>
        <v xml:space="preserve">Kristýna Barošová </v>
      </c>
      <c r="D6" s="94" t="str">
        <f>IF(E17="není"," ",E17)</f>
        <v xml:space="preserve"> </v>
      </c>
      <c r="E6" s="94"/>
      <c r="F6" s="94"/>
      <c r="G6" s="94"/>
      <c r="H6" s="91"/>
      <c r="I6" s="91"/>
      <c r="J6" s="91"/>
      <c r="K6" s="91"/>
    </row>
    <row r="7" spans="1:11" ht="15.6" x14ac:dyDescent="0.3">
      <c r="A7" s="45" t="s">
        <v>56</v>
      </c>
      <c r="B7" s="45"/>
      <c r="C7" s="47" t="str">
        <f>IF(C13="OB-Z",Startovka!I8,IF(C13="OB1",Startovka!I12,IF(C13="OB2",Startovka!I16,IF(C13="OB3",Startovka!I20))))</f>
        <v xml:space="preserve">Monika Javorová </v>
      </c>
      <c r="D7" s="94" t="str">
        <f>IF(E17="není"," ",IF(C13="OB-Z",Startovka!K8,IF(C13="OB1",Startovka!K12,IF(C13="OB2",Startovka!K16,IF(C13="OB3",Startovka!K20)))))</f>
        <v xml:space="preserve"> </v>
      </c>
      <c r="E7" s="94"/>
      <c r="F7" s="94"/>
      <c r="G7" s="94"/>
    </row>
    <row r="8" spans="1:11" ht="15.6" x14ac:dyDescent="0.3">
      <c r="A8" s="45"/>
      <c r="B8" s="49"/>
      <c r="C8" s="50"/>
      <c r="D8" s="50"/>
      <c r="E8" s="50"/>
      <c r="F8" s="50"/>
      <c r="G8" s="50"/>
    </row>
    <row r="9" spans="1:11" ht="20.100000000000001" customHeight="1" x14ac:dyDescent="0.3">
      <c r="A9" s="95" t="s">
        <v>57</v>
      </c>
      <c r="B9" s="95"/>
      <c r="C9" s="48" t="str">
        <f>Startovka!B7</f>
        <v>Hana Leisser</v>
      </c>
      <c r="D9" s="96" t="s">
        <v>58</v>
      </c>
      <c r="E9" s="96"/>
      <c r="F9" s="96"/>
      <c r="G9" s="96"/>
    </row>
    <row r="10" spans="1:11" ht="20.100000000000001" customHeight="1" x14ac:dyDescent="0.3">
      <c r="A10" s="95" t="s">
        <v>59</v>
      </c>
      <c r="B10" s="95"/>
      <c r="C10" s="48" t="str">
        <f>Startovka!C7</f>
        <v>Bicori Qwefi Family Geluzee</v>
      </c>
      <c r="D10" s="97" t="s">
        <v>60</v>
      </c>
      <c r="E10" s="97"/>
      <c r="F10" s="97"/>
      <c r="G10" s="97"/>
    </row>
    <row r="11" spans="1:11" ht="20.100000000000001" customHeight="1" x14ac:dyDescent="0.3">
      <c r="A11" s="95" t="s">
        <v>61</v>
      </c>
      <c r="B11" s="95"/>
      <c r="C11" s="48" t="str">
        <f>Startovka!D7</f>
        <v>BOC</v>
      </c>
      <c r="D11" s="97"/>
      <c r="E11" s="97"/>
      <c r="F11" s="97"/>
      <c r="G11" s="97"/>
    </row>
    <row r="12" spans="1:11" ht="20.100000000000001" customHeight="1" x14ac:dyDescent="0.3">
      <c r="A12" s="95" t="s">
        <v>62</v>
      </c>
      <c r="B12" s="95"/>
      <c r="C12" s="48">
        <f>Startovka!A7</f>
        <v>6</v>
      </c>
      <c r="D12" s="97"/>
      <c r="E12" s="97"/>
      <c r="F12" s="97"/>
      <c r="G12" s="97"/>
    </row>
    <row r="13" spans="1:11" ht="20.100000000000001" customHeight="1" x14ac:dyDescent="0.3">
      <c r="A13" s="95" t="s">
        <v>63</v>
      </c>
      <c r="B13" s="95"/>
      <c r="C13" s="48" t="str">
        <f>Startovka!E7</f>
        <v>OB-Z</v>
      </c>
      <c r="D13" s="100" t="s">
        <v>64</v>
      </c>
      <c r="E13" s="100"/>
      <c r="F13" s="100"/>
      <c r="G13" s="51"/>
    </row>
    <row r="14" spans="1:11" ht="20.100000000000001" customHeight="1" x14ac:dyDescent="0.3">
      <c r="A14" s="95" t="s">
        <v>65</v>
      </c>
      <c r="B14" s="95"/>
      <c r="C14" s="48">
        <f>Výsledky!G7</f>
        <v>1</v>
      </c>
      <c r="D14" s="100" t="str">
        <f>IF(C13="OB3","Žlutá karta"," ")</f>
        <v xml:space="preserve"> </v>
      </c>
      <c r="E14" s="100"/>
      <c r="F14" s="100"/>
      <c r="G14" s="51"/>
    </row>
    <row r="15" spans="1:11" x14ac:dyDescent="0.3">
      <c r="A15" s="50"/>
      <c r="B15" s="50"/>
      <c r="C15" s="50"/>
      <c r="D15" s="50"/>
      <c r="E15" s="50"/>
      <c r="F15" s="50"/>
      <c r="G15" s="50"/>
    </row>
    <row r="16" spans="1:11" ht="46.8" x14ac:dyDescent="0.3">
      <c r="A16" s="50"/>
      <c r="B16" s="52" t="s">
        <v>27</v>
      </c>
      <c r="C16" s="52" t="s">
        <v>28</v>
      </c>
      <c r="D16" s="53" t="s">
        <v>82</v>
      </c>
      <c r="E16" s="52" t="s">
        <v>83</v>
      </c>
      <c r="F16" s="54" t="s">
        <v>29</v>
      </c>
      <c r="G16" s="52" t="s">
        <v>66</v>
      </c>
    </row>
    <row r="17" spans="1:9" ht="15.6" x14ac:dyDescent="0.3">
      <c r="A17" s="50"/>
      <c r="B17" s="55"/>
      <c r="C17" s="55"/>
      <c r="D17" s="56" t="str">
        <f>IF(C13="OB-Z",Startovka!I7,IF(C13="OB1",Startovka!I11,IF(C13="OB2",Startovka!I15,IF(C13="OB3",Startovka!I19))))</f>
        <v xml:space="preserve">Kristýna Barošová </v>
      </c>
      <c r="E17" s="56" t="str">
        <f>IF(C13="OB-Z",Startovka!K7,IF(C13="OB1",Startovka!K11,IF(C13="OB2",Startovka!K15,IF(C13="OB3",Startovka!K19))))</f>
        <v>není</v>
      </c>
      <c r="F17" s="57"/>
      <c r="G17" s="55"/>
    </row>
    <row r="18" spans="1:9" ht="15.6" x14ac:dyDescent="0.3">
      <c r="A18" s="50"/>
      <c r="B18" s="58">
        <v>1</v>
      </c>
      <c r="C18" s="59" t="str">
        <f>IF(C13="OB-Z",Cviky!B3,IF(C13="OB1",Cviky!F3,IF(C13="OB2",Cviky!J3,IF(C13="OB3",Cviky!N3," "))))</f>
        <v>Odložení vsedě ve skupině</v>
      </c>
      <c r="D18" s="60">
        <v>10</v>
      </c>
      <c r="E18" s="61"/>
      <c r="F18" s="62">
        <f>IF(C13="OB-Z",Cviky!C3,IF(C13="OB1",Cviky!G3,IF(C13="OB2",Cviky!K3,IF(C13="OB3",Cviky!O3," "))))</f>
        <v>3</v>
      </c>
      <c r="G18" s="63">
        <f>IF(E17="není",H18,I18)</f>
        <v>30</v>
      </c>
      <c r="H18" s="64">
        <f t="shared" ref="H18:H27" si="0">SUM(D18*F18)</f>
        <v>30</v>
      </c>
      <c r="I18" s="64">
        <f t="shared" ref="I18:I27" si="1">SUM(((D18+E18)*F18)/2)</f>
        <v>15</v>
      </c>
    </row>
    <row r="19" spans="1:9" ht="15.6" x14ac:dyDescent="0.3">
      <c r="A19" s="50"/>
      <c r="B19" s="65">
        <v>2</v>
      </c>
      <c r="C19" s="59" t="str">
        <f>IF(C13="OB-Z",Cviky!B4,IF(C13="OB1",Cviky!F4,IF(C13="OB2",Cviky!J4,IF(C13="OB3",Cviky!N4," "))))</f>
        <v>Skok přes překážku</v>
      </c>
      <c r="D19" s="66">
        <v>10</v>
      </c>
      <c r="E19" s="61"/>
      <c r="F19" s="62">
        <f>IF(C13="OB-Z",Cviky!C4,IF(C13="OB1",Cviky!G4,IF(C13="OB2",Cviky!K4,IF(C13="OB3",Cviky!O4," "))))</f>
        <v>3</v>
      </c>
      <c r="G19" s="63">
        <f>IF(E17="není",H19,I19)</f>
        <v>30</v>
      </c>
      <c r="H19" s="64">
        <f t="shared" si="0"/>
        <v>30</v>
      </c>
      <c r="I19" s="64">
        <f t="shared" si="1"/>
        <v>15</v>
      </c>
    </row>
    <row r="20" spans="1:9" ht="15.6" x14ac:dyDescent="0.3">
      <c r="A20" s="50"/>
      <c r="B20" s="65">
        <v>3</v>
      </c>
      <c r="C20" s="59" t="str">
        <f>IF(C13="OB-Z",Cviky!B5,IF(C13="OB1",Cviky!F5,IF(C13="OB2",Cviky!J5,IF(C13="OB3",Cviky!N5," "))))</f>
        <v>Přivolání</v>
      </c>
      <c r="D20" s="66">
        <v>9</v>
      </c>
      <c r="E20" s="61"/>
      <c r="F20" s="62">
        <f>IF(C13="OB-Z",Cviky!C5,IF(C13="OB1",Cviky!G5,IF(C13="OB2",Cviky!K5,IF(C13="OB3",Cviky!O5," "))))</f>
        <v>4</v>
      </c>
      <c r="G20" s="63">
        <f>IF(E17="není",H20,I20)</f>
        <v>36</v>
      </c>
      <c r="H20" s="64">
        <f t="shared" si="0"/>
        <v>36</v>
      </c>
      <c r="I20" s="64">
        <f t="shared" si="1"/>
        <v>18</v>
      </c>
    </row>
    <row r="21" spans="1:9" ht="15.6" x14ac:dyDescent="0.3">
      <c r="A21" s="50"/>
      <c r="B21" s="65">
        <v>4</v>
      </c>
      <c r="C21" s="59" t="str">
        <f>IF(C13="OB-Z",Cviky!B6,IF(C13="OB1",Cviky!F6,IF(C13="OB2",Cviky!J6,IF(C13="OB3",Cviky!N6," "))))</f>
        <v>Odložení do lehu nebo do sedu za chůze</v>
      </c>
      <c r="D21" s="66">
        <v>9.5</v>
      </c>
      <c r="E21" s="61"/>
      <c r="F21" s="62">
        <f>IF(C13="OB-Z",Cviky!C6,IF(C13="OB1",Cviky!G6,IF(C13="OB2",Cviky!K6,IF(C13="OB3",Cviky!O6," "))))</f>
        <v>3</v>
      </c>
      <c r="G21" s="63">
        <f>IF(E17="není",H21,I21)</f>
        <v>28.5</v>
      </c>
      <c r="H21" s="64">
        <f t="shared" si="0"/>
        <v>28.5</v>
      </c>
      <c r="I21" s="64">
        <f t="shared" si="1"/>
        <v>14.25</v>
      </c>
    </row>
    <row r="22" spans="1:9" ht="15.6" x14ac:dyDescent="0.3">
      <c r="A22" s="50"/>
      <c r="B22" s="65">
        <v>5</v>
      </c>
      <c r="C22" s="59" t="str">
        <f>IF(C13="OB-Z",Cviky!B7,IF(C13="OB1",Cviky!F7,IF(C13="OB2",Cviky!J7,IF(C13="OB3",Cviky!N7," "))))</f>
        <v>Vyslání okolo kuželu a zpět</v>
      </c>
      <c r="D22" s="66">
        <v>10</v>
      </c>
      <c r="E22" s="61"/>
      <c r="F22" s="62">
        <f>IF(C13="OB-Z",Cviky!C7,IF(C13="OB1",Cviky!G7,IF(C13="OB2",Cviky!K7,IF(C13="OB3",Cviky!O7," "))))</f>
        <v>3</v>
      </c>
      <c r="G22" s="63">
        <f>IF(E17="není",H22,I22)</f>
        <v>30</v>
      </c>
      <c r="H22" s="64">
        <f t="shared" si="0"/>
        <v>30</v>
      </c>
      <c r="I22" s="64">
        <f t="shared" si="1"/>
        <v>15</v>
      </c>
    </row>
    <row r="23" spans="1:9" ht="15.6" x14ac:dyDescent="0.3">
      <c r="A23" s="50"/>
      <c r="B23" s="65">
        <v>6</v>
      </c>
      <c r="C23" s="59" t="str">
        <f>IF(C13="OB-Z",Cviky!B8,IF(C13="OB1",Cviky!F8,IF(C13="OB2",Cviky!J8,IF(C13="OB3",Cviky!N8," "))))</f>
        <v>Ovladatelnost na dálku</v>
      </c>
      <c r="D23" s="66">
        <v>9.5</v>
      </c>
      <c r="E23" s="61"/>
      <c r="F23" s="62">
        <f>IF(C13="OB-Z",Cviky!C8,IF(C13="OB1",Cviky!G8,IF(C13="OB2",Cviky!K8,IF(C13="OB3",Cviky!O8," "))))</f>
        <v>4</v>
      </c>
      <c r="G23" s="63">
        <f>IF(E17="není",H23,I23)</f>
        <v>38</v>
      </c>
      <c r="H23" s="64">
        <f t="shared" si="0"/>
        <v>38</v>
      </c>
      <c r="I23" s="64">
        <f t="shared" si="1"/>
        <v>19</v>
      </c>
    </row>
    <row r="24" spans="1:9" ht="15.6" x14ac:dyDescent="0.3">
      <c r="A24" s="50"/>
      <c r="B24" s="65">
        <v>7</v>
      </c>
      <c r="C24" s="59" t="str">
        <f>IF(C13="OB-Z",Cviky!B9,IF(C13="OB1",Cviky!F9,IF(C13="OB2",Cviky!J9,IF(C13="OB3",Cviky!N9," "))))</f>
        <v>Chůze u nohy</v>
      </c>
      <c r="D24" s="66">
        <v>8.5</v>
      </c>
      <c r="E24" s="61"/>
      <c r="F24" s="62">
        <f>IF(C13="OB-Z",Cviky!C9,IF(C13="OB1",Cviky!G9,IF(C13="OB2",Cviky!K9,IF(C13="OB3",Cviky!O9," "))))</f>
        <v>3</v>
      </c>
      <c r="G24" s="63">
        <f>IF(E17="není",H24,I24)</f>
        <v>25.5</v>
      </c>
      <c r="H24" s="64">
        <f t="shared" si="0"/>
        <v>25.5</v>
      </c>
      <c r="I24" s="64">
        <f t="shared" si="1"/>
        <v>12.75</v>
      </c>
    </row>
    <row r="25" spans="1:9" ht="15.6" x14ac:dyDescent="0.3">
      <c r="A25" s="50"/>
      <c r="B25" s="65">
        <v>8</v>
      </c>
      <c r="C25" s="59" t="str">
        <f>IF(C13="OB-Z",Cviky!B10,IF(C13="OB1",Cviky!F10,IF(C13="OB2",Cviky!J10,IF(C13="OB3",Cviky!N10," "))))</f>
        <v>Držení aportovací činky</v>
      </c>
      <c r="D25" s="66">
        <v>8.5</v>
      </c>
      <c r="E25" s="61"/>
      <c r="F25" s="62">
        <f>IF(C13="OB-Z",Cviky!C10,IF(C13="OB1",Cviky!G10,IF(C13="OB2",Cviky!K10,IF(C13="OB3",Cviky!O10," "))))</f>
        <v>4</v>
      </c>
      <c r="G25" s="63">
        <f>IF(E17="není",H25,I25)</f>
        <v>34</v>
      </c>
      <c r="H25" s="64">
        <f t="shared" si="0"/>
        <v>34</v>
      </c>
      <c r="I25" s="64">
        <f t="shared" si="1"/>
        <v>17</v>
      </c>
    </row>
    <row r="26" spans="1:9" ht="15.6" x14ac:dyDescent="0.3">
      <c r="A26" s="50"/>
      <c r="B26" s="65">
        <v>9</v>
      </c>
      <c r="C26" s="59" t="str">
        <f>IF(C13="OB-Z",Cviky!B11,IF(C13="OB1",Cviky!F11,IF(C13="OB2",Cviky!J11,IF(C13="OB3",Cviky!N11," "))))</f>
        <v>Vyslání do čtverce</v>
      </c>
      <c r="D26" s="66">
        <v>10</v>
      </c>
      <c r="E26" s="61"/>
      <c r="F26" s="62">
        <f>IF(C13="OB-Z",Cviky!C11,IF(C13="OB1",Cviky!G11,IF(C13="OB2",Cviky!K11,IF(C13="OB3",Cviky!O11," "))))</f>
        <v>3</v>
      </c>
      <c r="G26" s="63">
        <f>IF(E17="není",H26,I26)</f>
        <v>30</v>
      </c>
      <c r="H26" s="64">
        <f t="shared" si="0"/>
        <v>30</v>
      </c>
      <c r="I26" s="64">
        <f t="shared" si="1"/>
        <v>15</v>
      </c>
    </row>
    <row r="27" spans="1:9" ht="15.6" x14ac:dyDescent="0.3">
      <c r="A27" s="50"/>
      <c r="B27" s="65">
        <v>10</v>
      </c>
      <c r="C27" s="59" t="str">
        <f>IF(C13="OB-Z",Cviky!B12,IF(C13="OB2",Cviky!J12,IF(C13="OB3",Cviky!N12," ")))</f>
        <v>Celkový dojem</v>
      </c>
      <c r="D27" s="66">
        <v>10</v>
      </c>
      <c r="E27" s="61"/>
      <c r="F27" s="62">
        <f>IF(C13="OB-Z",Cviky!C12,IF(C13="OB1",Cviky!G12,IF(C13="OB2",Cviky!K12,IF(C13="OB3",Cviky!O12," "))))</f>
        <v>2</v>
      </c>
      <c r="G27" s="63">
        <f>IF(E17="není",H27,I27)</f>
        <v>20</v>
      </c>
      <c r="H27" s="64">
        <f t="shared" si="0"/>
        <v>20</v>
      </c>
      <c r="I27" s="64">
        <f t="shared" si="1"/>
        <v>10</v>
      </c>
    </row>
    <row r="28" spans="1:9" ht="15.6" x14ac:dyDescent="0.3">
      <c r="A28" s="50"/>
      <c r="B28" s="98" t="s">
        <v>67</v>
      </c>
      <c r="C28" s="98"/>
      <c r="D28" s="101">
        <f>IF(G13="ano","0",IF(G14="ano",H28-20,SUM(G18:G27)))</f>
        <v>302</v>
      </c>
      <c r="E28" s="101"/>
      <c r="F28" s="101"/>
      <c r="G28" s="101"/>
      <c r="H28" s="64">
        <f>SUM(G18:G27)</f>
        <v>302</v>
      </c>
      <c r="I28" s="64"/>
    </row>
    <row r="29" spans="1:9" ht="15.6" x14ac:dyDescent="0.3">
      <c r="A29" s="50"/>
      <c r="B29" s="98" t="s">
        <v>68</v>
      </c>
      <c r="C29" s="98"/>
      <c r="D29" s="99" t="str">
        <f>IF(G13="ano","Diskvalifikace",IF(Startovka!F2="N","Nenastoupil",IF(D28&gt;=256,"Výborně",IF(D28&gt;=224,"Velmi dobře",IF(D28&gt;=192,"Dobře",IF(D28&lt;=191.9,"Nehodnocen"," "))))))</f>
        <v>Výborně</v>
      </c>
      <c r="E29" s="99"/>
      <c r="F29" s="99"/>
      <c r="G29" s="99"/>
    </row>
    <row r="30" spans="1:9" x14ac:dyDescent="0.3">
      <c r="A30" s="50"/>
      <c r="B30" s="50"/>
      <c r="C30" s="50"/>
      <c r="D30" s="50"/>
      <c r="E30" s="50"/>
      <c r="F30" s="50"/>
      <c r="G30" s="50"/>
    </row>
    <row r="31" spans="1:9" x14ac:dyDescent="0.3">
      <c r="A31" s="50"/>
      <c r="B31" s="50"/>
      <c r="C31" s="50"/>
      <c r="D31" s="50"/>
      <c r="E31" s="50"/>
      <c r="F31" s="50"/>
      <c r="G31" s="50"/>
    </row>
    <row r="32" spans="1:9" x14ac:dyDescent="0.3">
      <c r="A32" s="50"/>
      <c r="B32" s="50"/>
      <c r="C32" s="50"/>
      <c r="D32" s="50"/>
      <c r="E32" s="50"/>
      <c r="F32" s="50"/>
      <c r="G32" s="50"/>
    </row>
    <row r="33" spans="1:7" x14ac:dyDescent="0.3">
      <c r="A33" s="50"/>
      <c r="B33" s="50"/>
      <c r="C33" s="50"/>
      <c r="D33" s="50"/>
      <c r="E33" s="50"/>
      <c r="F33" s="50"/>
      <c r="G33" s="50"/>
    </row>
    <row r="34" spans="1:7" x14ac:dyDescent="0.3">
      <c r="A34" s="50"/>
      <c r="B34" s="50"/>
      <c r="C34" s="50"/>
      <c r="D34" s="50"/>
      <c r="E34" s="50"/>
      <c r="F34" s="50"/>
      <c r="G34" s="50"/>
    </row>
    <row r="35" spans="1:7" x14ac:dyDescent="0.3">
      <c r="A35" s="50"/>
      <c r="B35" s="50"/>
      <c r="C35" s="50"/>
      <c r="D35" s="50"/>
      <c r="E35" s="50"/>
      <c r="F35" s="50"/>
      <c r="G35" s="50"/>
    </row>
    <row r="36" spans="1:7" x14ac:dyDescent="0.3">
      <c r="A36" s="50"/>
      <c r="B36" s="50"/>
      <c r="C36" s="50"/>
      <c r="D36" s="50"/>
      <c r="E36" s="50"/>
      <c r="F36" s="50"/>
      <c r="G36" s="50"/>
    </row>
  </sheetData>
  <sheetProtection algorithmName="SHA-512" hashValue="nFHdXPlt4D8QgyjqEWey3ypTDoFNVuAfpDBZltuAGUKTcFjSBFtV4pH327v8lX5ZIu70n6E3nznPnOa9KKBWlQ==" saltValue="im6HfhT0vFkgaZA84AANTA==" spinCount="100000" sheet="1" objects="1" scenarios="1"/>
  <mergeCells count="22">
    <mergeCell ref="B29:C29"/>
    <mergeCell ref="D29:G29"/>
    <mergeCell ref="A13:B13"/>
    <mergeCell ref="D13:F13"/>
    <mergeCell ref="A14:B14"/>
    <mergeCell ref="D14:F14"/>
    <mergeCell ref="B28:C28"/>
    <mergeCell ref="D28:G28"/>
    <mergeCell ref="H6:K6"/>
    <mergeCell ref="D7:G7"/>
    <mergeCell ref="A9:B9"/>
    <mergeCell ref="D9:G9"/>
    <mergeCell ref="A10:B10"/>
    <mergeCell ref="D10:G12"/>
    <mergeCell ref="A11:B11"/>
    <mergeCell ref="A12:B12"/>
    <mergeCell ref="D6:G6"/>
    <mergeCell ref="A1:G1"/>
    <mergeCell ref="A2:G2"/>
    <mergeCell ref="C3:G3"/>
    <mergeCell ref="C4:G4"/>
    <mergeCell ref="C5:G5"/>
  </mergeCells>
  <pageMargins left="0.11811023622047202" right="0.11811023622047202" top="0.19685039370078702" bottom="0.19685039370078702" header="0.19685039370078702" footer="0.19685039370078702"/>
  <pageSetup paperSize="9" scale="75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126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53</vt:i4>
      </vt:variant>
    </vt:vector>
  </HeadingPairs>
  <TitlesOfParts>
    <vt:vector size="53" baseType="lpstr">
      <vt:lpstr>Startovka</vt:lpstr>
      <vt:lpstr>Cviky</vt:lpstr>
      <vt:lpstr>Výsledky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Jánský</dc:creator>
  <cp:lastModifiedBy>krista</cp:lastModifiedBy>
  <cp:revision>1</cp:revision>
  <cp:lastPrinted>2023-09-16T09:46:06Z</cp:lastPrinted>
  <dcterms:created xsi:type="dcterms:W3CDTF">2020-01-31T23:26:18Z</dcterms:created>
  <dcterms:modified xsi:type="dcterms:W3CDTF">2023-09-18T20:18:40Z</dcterms:modified>
</cp:coreProperties>
</file>